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P:\Finance\FinancialAccounting\Other_Reporting\CE expense reporting\2021-22\Final Submission\"/>
    </mc:Choice>
  </mc:AlternateContent>
  <xr:revisionPtr revIDLastSave="0" documentId="13_ncr:1_{77463EC7-1229-4AC7-96CD-228297CCAD56}" xr6:coauthVersionLast="45" xr6:coauthVersionMax="45" xr10:uidLastSave="{00000000-0000-0000-0000-000000000000}"/>
  <bookViews>
    <workbookView xWindow="-105" yWindow="-18120" windowWidth="29040" windowHeight="17640" tabRatio="932" activeTab="1" xr2:uid="{00000000-000D-0000-FFFF-FFFF00000000}"/>
  </bookViews>
  <sheets>
    <sheet name="Guidance for agencies" sheetId="5" r:id="rId1"/>
    <sheet name="Summary and sign-off" sheetId="13" r:id="rId2"/>
    <sheet name="Travel" sheetId="1" r:id="rId3"/>
    <sheet name="Hospitality" sheetId="2" r:id="rId4"/>
    <sheet name="Gifts and benefits" sheetId="4" r:id="rId5"/>
    <sheet name="All other expenses" sheetId="3" r:id="rId6"/>
  </sheets>
  <externalReferences>
    <externalReference r:id="rId7"/>
    <externalReference r:id="rId8"/>
  </externalReferences>
  <definedNames>
    <definedName name="_xlnm.Criteria">[1]Upload_Apr_R!#REF!</definedName>
    <definedName name="_xlnm.Database">[1]Upload_Apr_R!#REF!</definedName>
    <definedName name="Disclosed_objects">'[2]GL Codes_Mapped'!#REF!</definedName>
    <definedName name="_xlnm.Print_Area" localSheetId="5">'All other expenses'!$A$1:$E$81</definedName>
    <definedName name="_xlnm.Print_Area" localSheetId="4">'Gifts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Travel!$A$1:$E$87</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4" l="1"/>
  <c r="C75" i="3"/>
  <c r="C25" i="2"/>
  <c r="C62" i="1"/>
  <c r="C76" i="1"/>
  <c r="C22" i="1"/>
  <c r="B6" i="13"/>
  <c r="E60" i="13"/>
  <c r="C60" i="13"/>
  <c r="C27" i="4"/>
  <c r="C26" i="4"/>
  <c r="B60" i="13"/>
  <c r="B59" i="13"/>
  <c r="D59" i="13"/>
  <c r="B58" i="13"/>
  <c r="D58" i="13"/>
  <c r="D57" i="13"/>
  <c r="B57" i="13"/>
  <c r="D56" i="13"/>
  <c r="B56" i="13"/>
  <c r="D55" i="13"/>
  <c r="B55" i="13"/>
  <c r="B2" i="4"/>
  <c r="B3" i="4"/>
  <c r="B2" i="3"/>
  <c r="B3" i="3"/>
  <c r="B2" i="2"/>
  <c r="B3" i="2"/>
  <c r="B2" i="1"/>
  <c r="B3" i="1"/>
  <c r="F58" i="13"/>
  <c r="D25" i="2"/>
  <c r="F60" i="13"/>
  <c r="E25" i="4"/>
  <c r="F59" i="13"/>
  <c r="D75" i="3"/>
  <c r="F57" i="13"/>
  <c r="D76" i="1"/>
  <c r="F56" i="13"/>
  <c r="D62" i="1"/>
  <c r="F55" i="13"/>
  <c r="D22" i="1"/>
  <c r="C13" i="13"/>
  <c r="C12" i="13"/>
  <c r="C11" i="13"/>
  <c r="C16" i="13"/>
  <c r="C17" i="13"/>
  <c r="B5" i="4"/>
  <c r="B4" i="4"/>
  <c r="B5" i="3"/>
  <c r="B4" i="3"/>
  <c r="B5" i="2"/>
  <c r="B4" i="2"/>
  <c r="B5" i="1"/>
  <c r="B4" i="1"/>
  <c r="C15" i="13"/>
  <c r="F12" i="13"/>
  <c r="C25" i="4"/>
  <c r="F11" i="13"/>
  <c r="F13" i="13"/>
  <c r="B76" i="1"/>
  <c r="B17" i="13"/>
  <c r="B62" i="1"/>
  <c r="B16" i="13"/>
  <c r="B22" i="1"/>
  <c r="B15" i="13"/>
  <c r="B75" i="3"/>
  <c r="B13" i="13"/>
  <c r="B25" i="2"/>
  <c r="B12" i="13"/>
  <c r="B11" i="13"/>
  <c r="B7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65"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<sst xmlns="http://schemas.openxmlformats.org/spreadsheetml/2006/main" count="321" uniqueCount="190">
  <si>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</si>
  <si>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</si>
  <si>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</si>
  <si>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</si>
  <si>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</si>
  <si>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</si>
  <si>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</si>
  <si>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</si>
  <si>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</si>
  <si>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</si>
  <si>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</si>
  <si>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</si>
  <si>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</si>
  <si>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</si>
  <si>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</si>
  <si>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</si>
  <si>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</si>
  <si>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</si>
  <si>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</si>
  <si>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</si>
  <si>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</si>
  <si>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</si>
  <si>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</si>
  <si>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</si>
  <si>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</si>
  <si>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</si>
  <si>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</si>
  <si>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</si>
  <si>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</si>
  <si>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</si>
  <si>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</si>
  <si>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</si>
  <si>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</si>
  <si>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</si>
  <si>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</si>
  <si>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</si>
  <si>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</si>
  <si>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</si>
  <si>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</si>
  <si>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</si>
  <si>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</si>
  <si>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</si>
  <si>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</si>
  <si>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</si>
  <si>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</si>
  <si>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</si>
  <si>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</si>
  <si>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</si>
  <si>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</si>
  <si>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</si>
  <si>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</si>
  <si>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</si>
  <si>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</si>
  <si>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</si>
  <si>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</si>
  <si>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</si>
  <si>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</si>
  <si>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</si>
  <si>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</si>
  <si>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</si>
  <si>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</si>
  <si>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</si>
  <si>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</si>
  <si>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</si>
  <si>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</si>
  <si>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</si>
  <si>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</si>
  <si>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</si>
  <si>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</si>
  <si>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</si>
  <si>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</si>
  <si>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</si>
  <si>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</si>
  <si>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</si>
  <si>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</si>
  <si>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</si>
  <si>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</si>
  <si>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</si>
  <si>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</si>
  <si>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</si>
  <si>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</si>
  <si>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</si>
  <si>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</si>
  <si>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</si>
  <si>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</si>
  <si>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</si>
  <si>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</si>
  <si>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</si>
  <si>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</si>
  <si>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</si>
  <si>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</si>
  <si>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</si>
  <si>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</si>
  <si>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</si>
  <si>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</si>
  <si>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</si>
  <si>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</si>
  <si>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</si>
  <si>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</si>
  <si>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</si>
  <si>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</si>
  <si>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</si>
  <si>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</si>
  <si>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</si>
  <si>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</si>
  <si>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</si>
  <si>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</si>
  <si>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</si>
  <si>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</si>
  <si>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</si>
  <si>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</si>
  <si>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</si>
  <si>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</si>
  <si>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</si>
  <si>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</si>
  <si>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</si>
  <si>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</si>
  <si>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</si>
  <si>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</si>
  <si>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</si>
  <si>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</si>
  <si>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</si>
  <si>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</si>
  <si>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</si>
  <si>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</si>
  <si>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</si>
  <si>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</si>
  <si>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</si>
  <si>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</si>
  <si>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</si>
  <si>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</si>
  <si>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</si>
  <si>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</si>
  <si>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</si>
  <si>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</si>
  <si>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</si>
  <si>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</si>
  <si>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</si>
  <si>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</si>
  <si>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</si>
  <si>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</si>
  <si>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</si>
  <si>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</si>
  <si>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</si>
  <si>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</si>
  <si>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</si>
  <si>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</si>
  <si>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</si>
  <si>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</si>
  <si>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</si>
  <si>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</si>
  <si>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</si>
  <si>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</si>
  <si>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</si>
  <si>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</si>
  <si>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</si>
  <si>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</si>
  <si>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</si>
  <si>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</si>
  <si>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</si>
  <si>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</si>
  <si>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</si>
  <si>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</si>
  <si>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</si>
  <si>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</si>
  <si>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</si>
  <si>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</si>
  <si>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</si>
  <si>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</si>
  <si>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Fire and Emergency New Zealand</t>
  </si>
  <si>
    <t>Airfare</t>
  </si>
  <si>
    <t>Part of employment agreement</t>
  </si>
  <si>
    <t>Kerry Gregory</t>
  </si>
  <si>
    <t>Wellington</t>
  </si>
  <si>
    <t>Auckland</t>
  </si>
  <si>
    <t>Taxi NHQ to Airport</t>
  </si>
  <si>
    <t>Auckland Airport carpark - regular commute</t>
  </si>
  <si>
    <t>Taxi NHQ to Airport - regular commute</t>
  </si>
  <si>
    <t>Te Wharewaka to NHQ</t>
  </si>
  <si>
    <t>Taxi NHQ to Airport regular commute</t>
  </si>
  <si>
    <t>Taxi</t>
  </si>
  <si>
    <t>Company car petrol</t>
  </si>
  <si>
    <t>Taxi NHQ to airport</t>
  </si>
  <si>
    <t>Taxi Airport to NHQ</t>
  </si>
  <si>
    <t>Company car lease</t>
  </si>
  <si>
    <t>Phone and Data Rental &amp; Usage</t>
  </si>
  <si>
    <t>Weekly Travel between Auckland and Wellington - 1 Return Trip</t>
  </si>
  <si>
    <t>Weekly Travel between Auckland and Wellington - 2 One-Way Trips</t>
  </si>
  <si>
    <t>Weekly Travel between Auckland and Wellington - 2 One-way Trips with Change fees included</t>
  </si>
  <si>
    <t>This disclosure has been approved by the Deputy Chief Executive - Finance and Business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</si>
</sst>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0.00_);[Red]\(&quot;$&quot;#,##0.00\)"/>
    <numFmt numFmtId="165" formatCode="_(&quot;$&quot;* #,##0.00_);_(&quot;$&quot;* \(#,##0.00\);_(&quot;$&quot;* &quot;-&quot;??_);_(@_)"/>
    <numFmt numFmtId="166" formatCode="&quot;$&quot;#,##0.00"/>
    <numFmt numFmtId="167" formatCode="[$-1409]d\ mmmm\ yyyy;@"/>
    <numFmt numFmtId="168" formatCode="_(* #,##0.00_);_(* \(#,##0.00\);_(* &quot;-&quot;??_);_(@_)"/>
  </numFmts>
  <fonts count="56"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11"/>
      <color rgb="FFFF0000"/>
      <name val="Calibri"/>
      <family val="2"/>
      <scheme val="minor"/>
    </font>
    <font>
      <b/>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s>
  <fills count="4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13" fillId="0" borderId="0" applyNumberFormat="0" applyFill="0" applyBorder="0" applyAlignment="0" applyProtection="0"/>
    <xf numFmtId="165" fontId="26"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168" fontId="2" fillId="0" borderId="0" applyFont="0" applyFill="0" applyBorder="0" applyAlignment="0" applyProtection="0"/>
    <xf numFmtId="0" fontId="42" fillId="0" borderId="0" applyNumberFormat="0" applyFill="0" applyBorder="0" applyAlignment="0" applyProtection="0"/>
    <xf numFmtId="0" fontId="43" fillId="0" borderId="11" applyNumberFormat="0" applyFill="0" applyAlignment="0" applyProtection="0"/>
    <xf numFmtId="0" fontId="44" fillId="0" borderId="12" applyNumberFormat="0" applyFill="0" applyAlignment="0" applyProtection="0"/>
    <xf numFmtId="0" fontId="45" fillId="0" borderId="13" applyNumberFormat="0" applyFill="0" applyAlignment="0" applyProtection="0"/>
    <xf numFmtId="0" fontId="45" fillId="0" borderId="0" applyNumberFormat="0" applyFill="0" applyBorder="0" applyAlignment="0" applyProtection="0"/>
    <xf numFmtId="0" fontId="46" fillId="12" borderId="0" applyNumberFormat="0" applyBorder="0" applyAlignment="0" applyProtection="0"/>
    <xf numFmtId="0" fontId="47" fillId="13" borderId="0" applyNumberFormat="0" applyBorder="0" applyAlignment="0" applyProtection="0"/>
    <xf numFmtId="0" fontId="48" fillId="14" borderId="0" applyNumberFormat="0" applyBorder="0" applyAlignment="0" applyProtection="0"/>
    <xf numFmtId="0" fontId="49" fillId="15" borderId="14" applyNumberFormat="0" applyAlignment="0" applyProtection="0"/>
    <xf numFmtId="0" fontId="50" fillId="16" borderId="15" applyNumberFormat="0" applyAlignment="0" applyProtection="0"/>
    <xf numFmtId="0" fontId="51" fillId="16" borderId="14" applyNumberFormat="0" applyAlignment="0" applyProtection="0"/>
    <xf numFmtId="0" fontId="52" fillId="0" borderId="16" applyNumberFormat="0" applyFill="0" applyAlignment="0" applyProtection="0"/>
    <xf numFmtId="0" fontId="53" fillId="17" borderId="17" applyNumberFormat="0" applyAlignment="0" applyProtection="0"/>
    <xf numFmtId="0" fontId="40" fillId="0" borderId="0" applyNumberFormat="0" applyFill="0" applyBorder="0" applyAlignment="0" applyProtection="0"/>
    <xf numFmtId="0" fontId="54" fillId="0" borderId="0" applyNumberFormat="0" applyFill="0" applyBorder="0" applyAlignment="0" applyProtection="0"/>
    <xf numFmtId="0" fontId="41" fillId="0" borderId="19" applyNumberFormat="0" applyFill="0" applyAlignment="0" applyProtection="0"/>
    <xf numFmtId="0" fontId="55"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5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5"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55"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0" borderId="0"/>
    <xf numFmtId="0" fontId="1" fillId="18" borderId="18" applyNumberFormat="0" applyFont="0" applyAlignment="0" applyProtection="0"/>
  </cellStyleXfs>
  <cellXfs count="191">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21"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21" fillId="0" borderId="0" xfId="0" applyFont="1" applyFill="1" applyBorder="1" applyAlignment="1" applyProtection="1">
      <alignment vertical="center" wrapText="1" readingOrder="1"/>
    </xf>
    <xf numFmtId="0" fontId="20" fillId="0" borderId="0" xfId="0" applyFont="1" applyFill="1" applyBorder="1" applyAlignment="1" applyProtection="1">
      <alignment vertical="center" wrapText="1" readingOrder="1"/>
    </xf>
    <xf numFmtId="0" fontId="24" fillId="0" borderId="0" xfId="0" applyFont="1" applyFill="1" applyBorder="1" applyAlignment="1" applyProtection="1">
      <alignment vertical="center" wrapText="1" readingOrder="1"/>
    </xf>
    <xf numFmtId="0" fontId="24" fillId="0" borderId="3" xfId="0" applyFont="1" applyFill="1" applyBorder="1" applyAlignment="1" applyProtection="1">
      <alignment vertical="center" wrapText="1" readingOrder="1"/>
    </xf>
    <xf numFmtId="0" fontId="3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7" fillId="6" borderId="0" xfId="0" applyFont="1" applyFill="1" applyAlignment="1" applyProtection="1"/>
    <xf numFmtId="0" fontId="7" fillId="6" borderId="0" xfId="0" applyFont="1" applyFill="1" applyAlignment="1" applyProtection="1">
      <alignment wrapText="1"/>
    </xf>
    <xf numFmtId="0" fontId="0" fillId="0" borderId="0" xfId="0" applyProtection="1"/>
    <xf numFmtId="0" fontId="29" fillId="0" borderId="0" xfId="0" applyFont="1" applyBorder="1" applyProtection="1"/>
    <xf numFmtId="166" fontId="28" fillId="0" borderId="0" xfId="0" applyNumberFormat="1" applyFont="1" applyFill="1" applyBorder="1" applyAlignment="1" applyProtection="1">
      <alignment vertical="center" wrapText="1"/>
    </xf>
    <xf numFmtId="0" fontId="22"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7" fillId="0" borderId="0" xfId="0" applyFont="1" applyBorder="1" applyAlignment="1" applyProtection="1">
      <alignment wrapText="1"/>
    </xf>
    <xf numFmtId="0" fontId="4"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4"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7"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7" fillId="0" borderId="0" xfId="0" applyFont="1" applyBorder="1" applyAlignment="1" applyProtection="1">
      <alignment vertical="center" wrapText="1" readingOrder="1"/>
    </xf>
    <xf numFmtId="0" fontId="23"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6"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5" fillId="0" borderId="0" xfId="0" applyFont="1" applyFill="1" applyBorder="1" applyAlignment="1" applyProtection="1">
      <alignment wrapText="1"/>
    </xf>
    <xf numFmtId="0" fontId="4" fillId="0" borderId="0" xfId="0" applyFont="1" applyBorder="1" applyAlignment="1" applyProtection="1">
      <alignment vertical="center" wrapText="1"/>
    </xf>
    <xf numFmtId="0" fontId="0" fillId="0" borderId="0" xfId="0" applyAlignment="1" applyProtection="1">
      <alignment vertical="center" wrapText="1"/>
    </xf>
    <xf numFmtId="0" fontId="22" fillId="3" borderId="0" xfId="0" applyFont="1" applyFill="1" applyBorder="1" applyAlignment="1" applyProtection="1">
      <alignment vertical="center" wrapText="1" readingOrder="1"/>
    </xf>
    <xf numFmtId="0" fontId="19" fillId="3" borderId="0" xfId="0" applyFont="1" applyFill="1" applyBorder="1" applyAlignment="1" applyProtection="1"/>
    <xf numFmtId="0" fontId="7"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4" fillId="0" borderId="5" xfId="0" applyNumberFormat="1" applyFont="1" applyFill="1" applyBorder="1" applyAlignment="1" applyProtection="1">
      <alignment horizontal="center" vertical="center" wrapText="1"/>
    </xf>
    <xf numFmtId="0" fontId="18" fillId="0" borderId="0" xfId="0" applyFont="1" applyFill="1" applyBorder="1" applyAlignment="1" applyProtection="1">
      <alignment vertical="center"/>
    </xf>
    <xf numFmtId="1" fontId="20" fillId="0" borderId="0" xfId="0" applyNumberFormat="1" applyFont="1" applyFill="1" applyBorder="1" applyAlignment="1" applyProtection="1">
      <alignment horizontal="center" vertical="center" wrapText="1"/>
    </xf>
    <xf numFmtId="165" fontId="20" fillId="0" borderId="0" xfId="2" applyFont="1" applyFill="1" applyBorder="1" applyAlignment="1" applyProtection="1">
      <alignment vertical="center" wrapText="1" readingOrder="1"/>
    </xf>
    <xf numFmtId="0" fontId="18"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21" fillId="2" borderId="0" xfId="0" applyFont="1" applyFill="1" applyAlignment="1" applyProtection="1">
      <alignment horizontal="center" vertical="center"/>
    </xf>
    <xf numFmtId="0" fontId="30" fillId="0" borderId="0" xfId="0" applyFont="1" applyFill="1" applyAlignment="1" applyProtection="1">
      <alignment horizontal="center"/>
    </xf>
    <xf numFmtId="0" fontId="14" fillId="0" borderId="0" xfId="0" applyFont="1" applyAlignment="1" applyProtection="1">
      <alignment vertical="center"/>
    </xf>
    <xf numFmtId="0" fontId="22" fillId="2" borderId="0" xfId="0" applyFont="1" applyFill="1" applyAlignment="1" applyProtection="1">
      <alignment horizontal="justify" vertical="center"/>
    </xf>
    <xf numFmtId="0" fontId="10" fillId="0" borderId="0" xfId="0" applyFont="1" applyAlignment="1" applyProtection="1">
      <alignment vertical="center"/>
    </xf>
    <xf numFmtId="0" fontId="10" fillId="0" borderId="0" xfId="0" applyFont="1" applyFill="1" applyAlignment="1" applyProtection="1">
      <alignment vertical="center"/>
    </xf>
    <xf numFmtId="0" fontId="10" fillId="0" borderId="0" xfId="0" applyFont="1" applyFill="1" applyAlignment="1" applyProtection="1">
      <alignment vertical="center" wrapText="1"/>
    </xf>
    <xf numFmtId="0" fontId="14" fillId="0" borderId="0" xfId="0" applyFont="1" applyFill="1" applyAlignment="1" applyProtection="1">
      <alignment horizontal="justify" vertical="center"/>
    </xf>
    <xf numFmtId="0" fontId="10" fillId="0" borderId="0" xfId="0" applyFont="1" applyFill="1" applyAlignment="1" applyProtection="1">
      <alignment horizontal="justify" vertical="center"/>
    </xf>
    <xf numFmtId="0" fontId="22" fillId="3" borderId="0" xfId="0" applyFont="1" applyFill="1" applyAlignment="1" applyProtection="1">
      <alignment horizontal="justify" vertical="center"/>
    </xf>
    <xf numFmtId="0" fontId="14" fillId="0" borderId="0" xfId="0" applyFont="1" applyAlignment="1" applyProtection="1">
      <alignment horizontal="justify" vertical="center"/>
    </xf>
    <xf numFmtId="0" fontId="10" fillId="0" borderId="0" xfId="0" applyFont="1" applyAlignment="1" applyProtection="1">
      <alignment vertical="center" wrapText="1"/>
    </xf>
    <xf numFmtId="0" fontId="14" fillId="0" borderId="0" xfId="1" applyFont="1" applyAlignment="1" applyProtection="1">
      <alignment horizontal="justify" vertical="center"/>
    </xf>
    <xf numFmtId="0" fontId="10" fillId="0" borderId="0" xfId="0" applyFont="1" applyAlignment="1" applyProtection="1">
      <alignment horizontal="justify" vertical="center"/>
    </xf>
    <xf numFmtId="0" fontId="14" fillId="0" borderId="0" xfId="0" applyFont="1" applyAlignment="1" applyProtection="1">
      <alignment horizontal="left" vertical="center" wrapText="1"/>
    </xf>
    <xf numFmtId="0" fontId="15" fillId="0" borderId="0" xfId="1" applyFont="1" applyAlignment="1" applyProtection="1">
      <alignment vertical="center"/>
    </xf>
    <xf numFmtId="0" fontId="15" fillId="0" borderId="0" xfId="1" applyFont="1" applyAlignment="1" applyProtection="1">
      <alignment horizontal="justify" vertical="center"/>
    </xf>
    <xf numFmtId="0" fontId="14" fillId="9" borderId="0" xfId="1" applyFont="1" applyFill="1" applyAlignment="1" applyProtection="1">
      <alignment horizontal="justify" vertical="center"/>
    </xf>
    <xf numFmtId="0" fontId="14" fillId="0" borderId="0" xfId="0" applyFont="1" applyAlignment="1" applyProtection="1">
      <alignment horizontal="center" vertical="center"/>
    </xf>
    <xf numFmtId="0" fontId="0" fillId="0" borderId="0" xfId="0" applyProtection="1">
      <protection locked="0"/>
    </xf>
    <xf numFmtId="0" fontId="22" fillId="3" borderId="0" xfId="0" applyFont="1" applyFill="1" applyBorder="1" applyAlignment="1" applyProtection="1">
      <alignment vertical="center" readingOrder="1"/>
    </xf>
    <xf numFmtId="0" fontId="36" fillId="0" borderId="0" xfId="0" applyFont="1" applyBorder="1" applyProtection="1"/>
    <xf numFmtId="166" fontId="22" fillId="8" borderId="0" xfId="0" applyNumberFormat="1" applyFont="1" applyFill="1" applyBorder="1" applyAlignment="1" applyProtection="1">
      <alignment horizontal="left" vertical="center" wrapText="1"/>
    </xf>
    <xf numFmtId="1" fontId="22"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22" fillId="3" borderId="0" xfId="0" applyNumberFormat="1" applyFont="1" applyFill="1" applyBorder="1" applyAlignment="1" applyProtection="1">
      <alignment vertical="center"/>
    </xf>
    <xf numFmtId="164" fontId="24" fillId="0" borderId="4" xfId="2" applyNumberFormat="1" applyFont="1" applyFill="1" applyBorder="1" applyAlignment="1" applyProtection="1">
      <alignment vertical="center" wrapText="1" readingOrder="1"/>
    </xf>
    <xf numFmtId="164" fontId="24" fillId="0" borderId="0" xfId="2" applyNumberFormat="1" applyFont="1" applyFill="1" applyBorder="1" applyAlignment="1" applyProtection="1">
      <alignment vertical="center" wrapText="1" readingOrder="1"/>
    </xf>
    <xf numFmtId="164" fontId="34" fillId="0" borderId="4" xfId="2" applyNumberFormat="1" applyFont="1" applyFill="1" applyBorder="1" applyAlignment="1" applyProtection="1">
      <alignment vertical="center" wrapText="1" readingOrder="1"/>
    </xf>
    <xf numFmtId="164" fontId="22"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9" fillId="4" borderId="0" xfId="0" applyFont="1" applyFill="1" applyBorder="1" applyAlignment="1" applyProtection="1">
      <alignment wrapText="1"/>
    </xf>
    <xf numFmtId="0" fontId="15" fillId="0" borderId="0" xfId="1" applyFont="1" applyFill="1" applyAlignment="1" applyProtection="1">
      <alignment horizontal="justify" vertical="center"/>
    </xf>
    <xf numFmtId="0" fontId="18" fillId="0" borderId="5" xfId="2" applyNumberFormat="1" applyFont="1" applyFill="1" applyBorder="1" applyAlignment="1" applyProtection="1">
      <alignment horizontal="center" vertical="center" wrapText="1" readingOrder="1"/>
    </xf>
    <xf numFmtId="0" fontId="18" fillId="0" borderId="0" xfId="2" applyNumberFormat="1" applyFont="1" applyFill="1" applyBorder="1" applyAlignment="1" applyProtection="1">
      <alignment horizontal="center" vertical="center" wrapText="1" readingOrder="1"/>
    </xf>
    <xf numFmtId="0" fontId="35" fillId="0" borderId="5" xfId="2" applyNumberFormat="1" applyFont="1" applyFill="1" applyBorder="1" applyAlignment="1" applyProtection="1">
      <alignment horizontal="center" vertical="center" wrapText="1" readingOrder="1"/>
    </xf>
    <xf numFmtId="0" fontId="23" fillId="0" borderId="0" xfId="0" applyFont="1" applyFill="1" applyAlignment="1" applyProtection="1">
      <alignment horizontal="center" wrapText="1"/>
    </xf>
    <xf numFmtId="0" fontId="38" fillId="3" borderId="0" xfId="0" applyFont="1" applyFill="1" applyBorder="1" applyAlignment="1" applyProtection="1">
      <alignment horizontal="center" vertical="center" readingOrder="1"/>
    </xf>
    <xf numFmtId="0" fontId="23" fillId="3" borderId="0" xfId="0" applyFont="1" applyFill="1" applyBorder="1" applyAlignment="1" applyProtection="1">
      <alignment vertical="center"/>
    </xf>
    <xf numFmtId="164" fontId="23" fillId="3" borderId="0" xfId="0" applyNumberFormat="1" applyFont="1" applyFill="1" applyBorder="1" applyAlignment="1" applyProtection="1">
      <alignment vertical="center"/>
    </xf>
    <xf numFmtId="0" fontId="7" fillId="4" borderId="0" xfId="0" applyFont="1" applyFill="1" applyBorder="1" applyAlignment="1" applyProtection="1">
      <alignment wrapText="1"/>
    </xf>
    <xf numFmtId="0" fontId="7"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7" fillId="4" borderId="0" xfId="0" applyFont="1" applyFill="1" applyAlignment="1" applyProtection="1"/>
    <xf numFmtId="0" fontId="7" fillId="4" borderId="0" xfId="0" applyFont="1" applyFill="1" applyAlignment="1" applyProtection="1">
      <alignment wrapText="1"/>
    </xf>
    <xf numFmtId="2" fontId="0" fillId="4" borderId="0" xfId="0" applyNumberFormat="1" applyFont="1" applyFill="1" applyAlignment="1" applyProtection="1">
      <alignment vertical="top"/>
    </xf>
    <xf numFmtId="0" fontId="7"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7" fillId="5" borderId="0" xfId="0" applyFont="1" applyFill="1" applyAlignment="1" applyProtection="1">
      <alignment horizontal="center" vertical="top"/>
    </xf>
    <xf numFmtId="1" fontId="7" fillId="5" borderId="0" xfId="0" applyNumberFormat="1" applyFont="1" applyFill="1" applyBorder="1" applyAlignment="1" applyProtection="1">
      <alignment horizontal="center"/>
    </xf>
    <xf numFmtId="0" fontId="7" fillId="4" borderId="0" xfId="0" applyFont="1" applyFill="1" applyBorder="1" applyAlignment="1" applyProtection="1">
      <alignment horizontal="center" wrapText="1"/>
    </xf>
    <xf numFmtId="0" fontId="7" fillId="5" borderId="0" xfId="0" applyFont="1" applyFill="1" applyAlignment="1" applyProtection="1">
      <alignment horizontal="center" wrapText="1"/>
    </xf>
    <xf numFmtId="0" fontId="21" fillId="3" borderId="0" xfId="0" applyFont="1" applyFill="1" applyBorder="1" applyAlignment="1" applyProtection="1">
      <alignment vertical="center" wrapText="1" readingOrder="1"/>
    </xf>
    <xf numFmtId="165" fontId="21" fillId="3" borderId="0" xfId="2" applyFont="1" applyFill="1" applyBorder="1" applyAlignment="1" applyProtection="1">
      <alignment horizontal="center" vertical="center" wrapText="1" readingOrder="1"/>
    </xf>
    <xf numFmtId="165" fontId="21" fillId="0" borderId="0" xfId="2" applyFont="1" applyFill="1" applyBorder="1" applyAlignment="1" applyProtection="1">
      <alignment horizontal="center" vertical="center" wrapText="1" readingOrder="1"/>
    </xf>
    <xf numFmtId="0" fontId="21" fillId="7" borderId="0" xfId="0" applyFont="1" applyFill="1" applyBorder="1" applyAlignment="1" applyProtection="1">
      <alignment vertical="center" wrapText="1" readingOrder="1"/>
    </xf>
    <xf numFmtId="165" fontId="21" fillId="7" borderId="0" xfId="2" applyFont="1" applyFill="1" applyBorder="1" applyAlignment="1" applyProtection="1">
      <alignment horizontal="center" vertical="center" wrapText="1" readingOrder="1"/>
    </xf>
    <xf numFmtId="0" fontId="23" fillId="0" borderId="0" xfId="0" applyFont="1" applyFill="1" applyBorder="1" applyAlignment="1" applyProtection="1">
      <alignment wrapText="1"/>
    </xf>
    <xf numFmtId="0" fontId="19" fillId="0" borderId="0" xfId="0" applyFont="1" applyProtection="1"/>
    <xf numFmtId="0" fontId="15" fillId="9" borderId="0" xfId="1" applyFont="1" applyFill="1" applyAlignment="1" applyProtection="1">
      <alignment vertical="center" wrapText="1"/>
    </xf>
    <xf numFmtId="167" fontId="18" fillId="10" borderId="3" xfId="0" applyNumberFormat="1" applyFont="1" applyFill="1" applyBorder="1" applyAlignment="1" applyProtection="1">
      <alignment vertical="center"/>
      <protection locked="0"/>
    </xf>
    <xf numFmtId="164" fontId="18" fillId="10" borderId="4" xfId="0" applyNumberFormat="1" applyFont="1" applyFill="1" applyBorder="1" applyAlignment="1" applyProtection="1">
      <alignment vertical="center" wrapText="1"/>
      <protection locked="0"/>
    </xf>
    <xf numFmtId="0" fontId="18" fillId="10" borderId="4" xfId="0" applyFont="1" applyFill="1" applyBorder="1" applyAlignment="1" applyProtection="1">
      <alignment vertical="center" wrapText="1"/>
      <protection locked="0"/>
    </xf>
    <xf numFmtId="0" fontId="18" fillId="10" borderId="5" xfId="0" applyFont="1" applyFill="1" applyBorder="1" applyAlignment="1" applyProtection="1">
      <alignment vertical="center" wrapText="1"/>
      <protection locked="0"/>
    </xf>
    <xf numFmtId="167" fontId="18"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8" fillId="10" borderId="4" xfId="0" applyNumberFormat="1" applyFont="1" applyFill="1" applyBorder="1" applyAlignment="1" applyProtection="1">
      <alignment horizontal="left" vertical="center" wrapText="1"/>
      <protection locked="0"/>
    </xf>
    <xf numFmtId="164" fontId="18" fillId="10" borderId="4" xfId="0" applyNumberFormat="1" applyFont="1" applyFill="1" applyBorder="1" applyAlignment="1" applyProtection="1">
      <alignment horizontal="right" vertical="center" wrapText="1"/>
      <protection locked="0"/>
    </xf>
    <xf numFmtId="0" fontId="13" fillId="0" borderId="0" xfId="1" applyFill="1" applyAlignment="1">
      <alignment wrapText="1"/>
    </xf>
    <xf numFmtId="167" fontId="18" fillId="10" borderId="8" xfId="0" applyNumberFormat="1" applyFont="1" applyFill="1" applyBorder="1" applyAlignment="1" applyProtection="1">
      <alignment vertical="center" wrapText="1"/>
      <protection locked="0"/>
    </xf>
    <xf numFmtId="164" fontId="18" fillId="10" borderId="9" xfId="0" applyNumberFormat="1" applyFont="1" applyFill="1" applyBorder="1" applyAlignment="1" applyProtection="1">
      <alignment vertical="center" wrapText="1"/>
      <protection locked="0"/>
    </xf>
    <xf numFmtId="0" fontId="18" fillId="10" borderId="9" xfId="0" applyFont="1" applyFill="1" applyBorder="1" applyAlignment="1" applyProtection="1">
      <alignment vertical="center" wrapText="1"/>
      <protection locked="0"/>
    </xf>
    <xf numFmtId="0" fontId="18" fillId="10" borderId="10" xfId="0" applyFont="1" applyFill="1" applyBorder="1" applyAlignment="1" applyProtection="1">
      <alignment vertical="center" wrapText="1"/>
      <protection locked="0"/>
    </xf>
    <xf numFmtId="167" fontId="18" fillId="3" borderId="3" xfId="0" applyNumberFormat="1" applyFont="1" applyFill="1" applyBorder="1" applyAlignment="1" applyProtection="1">
      <alignment vertical="center"/>
      <protection locked="0"/>
    </xf>
    <xf numFmtId="164" fontId="18" fillId="3" borderId="4" xfId="0" applyNumberFormat="1" applyFont="1" applyFill="1" applyBorder="1" applyAlignment="1" applyProtection="1">
      <alignment vertical="center" wrapText="1"/>
      <protection locked="0"/>
    </xf>
    <xf numFmtId="0" fontId="18" fillId="3" borderId="4" xfId="0" applyFont="1" applyFill="1" applyBorder="1" applyAlignment="1" applyProtection="1">
      <alignment vertical="center" wrapText="1"/>
      <protection locked="0"/>
    </xf>
    <xf numFmtId="0" fontId="18" fillId="3" borderId="5" xfId="0" applyFont="1" applyFill="1" applyBorder="1" applyAlignment="1" applyProtection="1">
      <alignment vertical="center" wrapText="1"/>
      <protection locked="0"/>
    </xf>
    <xf numFmtId="0" fontId="23" fillId="3" borderId="0" xfId="0" applyFont="1" applyFill="1" applyBorder="1" applyAlignment="1" applyProtection="1">
      <alignment horizontal="left" vertical="center" wrapText="1"/>
    </xf>
    <xf numFmtId="0" fontId="22" fillId="3" borderId="0" xfId="0" applyFont="1" applyFill="1" applyBorder="1" applyAlignment="1" applyProtection="1">
      <alignment horizontal="left" vertical="center" readingOrder="1"/>
    </xf>
    <xf numFmtId="166" fontId="22" fillId="3" borderId="0" xfId="0" applyNumberFormat="1" applyFont="1" applyFill="1" applyBorder="1" applyAlignment="1" applyProtection="1">
      <alignment horizontal="left" vertical="center" wrapText="1"/>
    </xf>
    <xf numFmtId="1" fontId="22" fillId="3" borderId="0" xfId="0" applyNumberFormat="1" applyFont="1" applyFill="1" applyBorder="1" applyAlignment="1" applyProtection="1">
      <alignment horizontal="center" vertical="center" wrapText="1"/>
    </xf>
    <xf numFmtId="166" fontId="38" fillId="3" borderId="0" xfId="0" applyNumberFormat="1" applyFont="1" applyFill="1" applyBorder="1" applyAlignment="1" applyProtection="1">
      <alignment horizontal="center" vertical="center" wrapText="1"/>
    </xf>
    <xf numFmtId="0" fontId="37" fillId="11" borderId="7" xfId="0" applyFont="1" applyFill="1" applyBorder="1" applyAlignment="1" applyProtection="1">
      <alignment horizontal="center" vertical="center" wrapText="1"/>
    </xf>
    <xf numFmtId="167" fontId="18" fillId="11" borderId="3" xfId="0" applyNumberFormat="1" applyFont="1" applyFill="1" applyBorder="1" applyAlignment="1" applyProtection="1">
      <alignment vertical="center"/>
      <protection locked="0"/>
    </xf>
    <xf numFmtId="164" fontId="18" fillId="11" borderId="4" xfId="0" applyNumberFormat="1" applyFont="1" applyFill="1" applyBorder="1" applyAlignment="1" applyProtection="1">
      <alignment vertical="center" wrapText="1"/>
      <protection locked="0"/>
    </xf>
    <xf numFmtId="0" fontId="18" fillId="11" borderId="4" xfId="0" applyFont="1" applyFill="1" applyBorder="1" applyAlignment="1" applyProtection="1">
      <alignment vertical="center" wrapText="1"/>
      <protection locked="0"/>
    </xf>
    <xf numFmtId="0" fontId="18" fillId="11" borderId="5" xfId="0" applyFont="1" applyFill="1" applyBorder="1" applyAlignment="1" applyProtection="1">
      <alignment vertical="center" wrapText="1"/>
      <protection locked="0"/>
    </xf>
    <xf numFmtId="167" fontId="18"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8" fillId="11" borderId="4" xfId="0" applyNumberFormat="1" applyFont="1" applyFill="1" applyBorder="1" applyAlignment="1" applyProtection="1">
      <alignment horizontal="left" vertical="center" wrapText="1"/>
      <protection locked="0"/>
    </xf>
    <xf numFmtId="164" fontId="18"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8" fillId="3" borderId="0" xfId="0" applyFont="1" applyFill="1" applyBorder="1" applyAlignment="1" applyProtection="1">
      <alignment horizontal="center" vertical="center" wrapText="1"/>
    </xf>
    <xf numFmtId="0" fontId="0" fillId="11" borderId="4" xfId="0" applyFont="1" applyFill="1" applyBorder="1" applyAlignment="1" applyProtection="1">
      <alignment vertical="center"/>
      <protection locked="0"/>
    </xf>
    <xf numFmtId="0" fontId="18" fillId="0" borderId="0" xfId="0" applyFont="1" applyFill="1" applyBorder="1" applyAlignment="1" applyProtection="1">
      <alignment horizontal="center" vertical="center" wrapText="1" readingOrder="1"/>
    </xf>
    <xf numFmtId="0" fontId="17" fillId="11" borderId="2" xfId="0" applyFont="1" applyFill="1" applyBorder="1" applyAlignment="1" applyProtection="1">
      <alignment horizontal="left" vertical="center" wrapText="1" readingOrder="1"/>
      <protection locked="0"/>
    </xf>
    <xf numFmtId="0" fontId="16" fillId="0" borderId="6" xfId="0" applyFont="1" applyFill="1" applyBorder="1" applyAlignment="1" applyProtection="1">
      <alignment horizontal="left" vertical="center"/>
    </xf>
    <xf numFmtId="0" fontId="25" fillId="2" borderId="0" xfId="0" applyFont="1" applyFill="1" applyBorder="1" applyAlignment="1" applyProtection="1">
      <alignment horizontal="center" vertical="center"/>
    </xf>
    <xf numFmtId="0" fontId="39" fillId="11" borderId="2" xfId="0" applyFont="1" applyFill="1" applyBorder="1" applyAlignment="1" applyProtection="1">
      <alignment horizontal="left" vertical="center" wrapText="1" readingOrder="1"/>
      <protection locked="0"/>
    </xf>
    <xf numFmtId="167" fontId="39" fillId="11" borderId="2" xfId="0" applyNumberFormat="1" applyFont="1" applyFill="1" applyBorder="1" applyAlignment="1" applyProtection="1">
      <alignment horizontal="left" vertical="center" wrapText="1" readingOrder="1"/>
      <protection locked="0"/>
    </xf>
    <xf numFmtId="167" fontId="16" fillId="0" borderId="2" xfId="0" applyNumberFormat="1" applyFont="1" applyBorder="1" applyAlignment="1" applyProtection="1">
      <alignment horizontal="left" vertical="center" wrapText="1" readingOrder="1"/>
    </xf>
    <xf numFmtId="0" fontId="38" fillId="3" borderId="0" xfId="0"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wrapText="1" readingOrder="1"/>
    </xf>
    <xf numFmtId="0" fontId="6" fillId="0" borderId="1" xfId="0" applyFont="1" applyFill="1" applyBorder="1" applyAlignment="1" applyProtection="1">
      <alignment horizontal="center" vertical="center" wrapText="1" readingOrder="1"/>
    </xf>
    <xf numFmtId="0" fontId="6" fillId="0" borderId="0" xfId="0" applyFont="1" applyFill="1" applyBorder="1" applyAlignment="1" applyProtection="1">
      <alignment horizontal="center" vertical="center" wrapText="1" readingOrder="1"/>
    </xf>
    <xf numFmtId="0" fontId="8" fillId="0" borderId="1" xfId="0" applyFont="1" applyFill="1" applyBorder="1" applyAlignment="1" applyProtection="1">
      <alignment horizontal="center" vertical="center" wrapText="1" readingOrder="1"/>
    </xf>
    <xf numFmtId="0" fontId="8" fillId="0" borderId="0" xfId="0" applyFont="1" applyFill="1" applyBorder="1" applyAlignment="1" applyProtection="1">
      <alignment horizontal="center" vertical="center" wrapText="1" readingOrder="1"/>
    </xf>
    <xf numFmtId="0" fontId="23" fillId="3" borderId="0" xfId="0" applyFont="1" applyFill="1" applyBorder="1" applyAlignment="1" applyProtection="1">
      <alignment horizontal="center" vertical="center" wrapText="1" readingOrder="1"/>
    </xf>
    <xf numFmtId="0" fontId="8"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0" xfId="0" applyFont="1" applyBorder="1" applyAlignment="1" applyProtection="1">
      <alignment horizontal="center" vertical="center"/>
    </xf>
    <xf numFmtId="0" fontId="38" fillId="3" borderId="6" xfId="0" applyFont="1" applyFill="1" applyBorder="1" applyAlignment="1" applyProtection="1">
      <alignment horizontal="center" vertical="center" wrapText="1"/>
    </xf>
  </cellXfs>
  <cellStyles count="5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4" builtinId="27" customBuiltin="1"/>
    <cellStyle name="Calculation" xfId="18" builtinId="22" customBuiltin="1"/>
    <cellStyle name="Check Cell" xfId="20" builtinId="23" customBuiltin="1"/>
    <cellStyle name="Comma 2 2" xfId="7" xr:uid="{DEDD9A21-A624-48B3-8DFD-F7DBDBB994C9}"/>
    <cellStyle name="Comma 3" xfId="4" xr:uid="{35AE9615-50C0-497D-8560-476AB9385476}"/>
    <cellStyle name="Comma 3 2" xfId="6" xr:uid="{D96543F1-A741-4D39-B9BE-48BBB97585A5}"/>
    <cellStyle name="Currency" xfId="2" builtinId="4"/>
    <cellStyle name="Explanatory Text" xfId="22"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1" builtinId="8"/>
    <cellStyle name="Input" xfId="16" builtinId="20" customBuiltin="1"/>
    <cellStyle name="Linked Cell" xfId="19" builtinId="24" customBuiltin="1"/>
    <cellStyle name="Neutral" xfId="15" builtinId="28" customBuiltin="1"/>
    <cellStyle name="Normal" xfId="0" builtinId="0"/>
    <cellStyle name="Normal 2" xfId="48" xr:uid="{82C83FF9-8393-4AB8-8FD2-44A9E32E8148}"/>
    <cellStyle name="Normal 3" xfId="3" xr:uid="{A770CE30-8089-4BF3-B8F8-00A0CF8706C0}"/>
    <cellStyle name="Normal 3 2" xfId="5" xr:uid="{FF862B72-24FA-44B3-893E-DD72D7D4D6CA}"/>
    <cellStyle name="Note 2" xfId="49" xr:uid="{25FFC1D7-19C2-4CA2-9A01-0809291881C8}"/>
    <cellStyle name="Output" xfId="17" builtinId="21" customBuiltin="1"/>
    <cellStyle name="Title" xfId="8" builtinId="15" customBuiltin="1"/>
    <cellStyle name="Total" xfId="23" builtinId="25" customBuiltin="1"/>
    <cellStyle name="Warning Text" xfId="21" builtinId="11" customBuiltin="1"/>
  </cellStyles>
  <dxfs count="3">
    <dxf>
      <font>
        <color theme="1" tint="0.499984740745262"/>
      </font>
      <fill>
        <patternFill>
          <bgColor rgb="FFCCFFCC"/>
        </patternFill>
      </fill>
    </dxf>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2266950</xdr:colOff>
      <xdr:row>0</xdr:row>
      <xdr:rowOff>0</xdr:rowOff>
    </xdr:from>
    <xdr:to>
      <xdr:col>6</xdr:col>
      <xdr:colOff>2505075</xdr:colOff>
      <xdr:row>15</xdr:row>
      <xdr:rowOff>47625</xdr:rowOff>
    </xdr:to>
    <xdr:pic>
      <xdr:nvPicPr>
        <xdr:cNvPr id="3" name="Picture 2">
          <a:extLst>
            <a:ext uri="{FF2B5EF4-FFF2-40B4-BE49-F238E27FC236}">
              <a16:creationId xmlns:a16="http://schemas.microsoft.com/office/drawing/2014/main" id="{5DE104C4-C3CE-48F2-B196-ABAFD2E40E2E}"/>
            </a:ext>
          </a:extLst>
        </xdr:cNvPr>
        <xdr:cNvPicPr>
          <a:picLocks noChangeAspect="1"/>
        </xdr:cNvPicPr>
      </xdr:nvPicPr>
      <xdr:blipFill>
        <a:blip xmlns:r="http://schemas.openxmlformats.org/officeDocument/2006/relationships" r:embed="rId1"/>
        <a:stretch>
          <a:fillRect/>
        </a:stretch>
      </xdr:blipFill>
      <xdr:spPr>
        <a:xfrm>
          <a:off x="13325475" y="0"/>
          <a:ext cx="2619375" cy="4038600"/>
        </a:xfrm>
        <a:prstGeom prst="rect">
          <a:avLst/>
        </a:prstGeom>
      </xdr:spPr>
    </xdr:pic>
    <xdr:clientData/>
  </xdr:twoCellAnchor>
  <xdr:twoCellAnchor editAs="oneCell">
    <xdr:from>
      <xdr:col>5</xdr:col>
      <xdr:colOff>2295525</xdr:colOff>
      <xdr:row>15</xdr:row>
      <xdr:rowOff>28576</xdr:rowOff>
    </xdr:from>
    <xdr:to>
      <xdr:col>7</xdr:col>
      <xdr:colOff>0</xdr:colOff>
      <xdr:row>37</xdr:row>
      <xdr:rowOff>0</xdr:rowOff>
    </xdr:to>
    <xdr:pic>
      <xdr:nvPicPr>
        <xdr:cNvPr id="4" name="Picture 3">
          <a:extLst>
            <a:ext uri="{FF2B5EF4-FFF2-40B4-BE49-F238E27FC236}">
              <a16:creationId xmlns:a16="http://schemas.microsoft.com/office/drawing/2014/main" id="{07E9B6AC-50BD-4D58-9355-4246A585BC02}"/>
            </a:ext>
          </a:extLst>
        </xdr:cNvPr>
        <xdr:cNvPicPr>
          <a:picLocks noChangeAspect="1"/>
        </xdr:cNvPicPr>
      </xdr:nvPicPr>
      <xdr:blipFill>
        <a:blip xmlns:r="http://schemas.openxmlformats.org/officeDocument/2006/relationships" r:embed="rId2"/>
        <a:stretch>
          <a:fillRect/>
        </a:stretch>
      </xdr:blipFill>
      <xdr:spPr>
        <a:xfrm>
          <a:off x="13354050" y="4019551"/>
          <a:ext cx="2619375" cy="39623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NF1\Public\NHQ\Finance\Common\Temp\Purchase%20Card\Journals\200205_CEONS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FinancialAccounting/Other_Reporting/CE%20expense%20reporting/2019-20/CE%20Expense%20Disclosure_July19-%20Apr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_YTD0328"/>
      <sheetName val="Export_YTD0328_Rem"/>
      <sheetName val="YTD0328"/>
      <sheetName val="YTD0328_Rem"/>
      <sheetName val="AP_YTD0328"/>
      <sheetName val="YTD0328_T"/>
      <sheetName val="Upload_YTDMar_T"/>
      <sheetName val="YTD_0328_R"/>
      <sheetName val="Upload_YTDMar_R"/>
      <sheetName val="Export_0329_0429"/>
      <sheetName val="0329_0429_3May"/>
      <sheetName val="AP_0329_0429_3May"/>
      <sheetName val="0329_0429_T"/>
      <sheetName val="Upload_Apr_T"/>
      <sheetName val="0329_0429_R"/>
      <sheetName val="Upload_Apr_R"/>
      <sheetName val="Export_0329_0429_21May"/>
      <sheetName val="0329_0429_Re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for agencies"/>
      <sheetName val="Summary and sign-off"/>
      <sheetName val="Travel"/>
      <sheetName val="All other expenses"/>
      <sheetName val="Hospitality"/>
      <sheetName val="Gifts and benefits"/>
      <sheetName val="Rhys' Travel Schedule"/>
      <sheetName val="April GL BU5010"/>
      <sheetName val="April Orbit"/>
      <sheetName val="April PCard"/>
      <sheetName val="March GL BU5010"/>
      <sheetName val="March Orbit"/>
      <sheetName val="March PCard"/>
      <sheetName val="February GL BU5010"/>
      <sheetName val="February Orbit"/>
      <sheetName val="February PCard"/>
      <sheetName val="January PCard"/>
      <sheetName val="January Orbit"/>
      <sheetName val="January GL BU5010"/>
      <sheetName val="December GL BU5010"/>
      <sheetName val="December Orbit"/>
      <sheetName val="December PCard"/>
      <sheetName val="November GL BU5010"/>
      <sheetName val="November Orbit"/>
      <sheetName val="November PCard"/>
      <sheetName val="October GL BU5010"/>
      <sheetName val="October Orbit"/>
      <sheetName val="October PCard"/>
      <sheetName val="September GL BU5010"/>
      <sheetName val="September Orbit"/>
      <sheetName val="September PCard"/>
      <sheetName val="August GL BU5010"/>
      <sheetName val="August Orbit"/>
      <sheetName val="August PCard"/>
      <sheetName val="July GL BU5010"/>
      <sheetName val="July Orbit"/>
      <sheetName val="July PCard"/>
      <sheetName val="GL Codes_Mapped"/>
    </sheetNames>
    <sheetDataSet>
      <sheetData sheetId="0"/>
      <sheetData sheetId="1">
        <row r="2">
          <cell r="B2" t="str">
            <v>Fire and Emergency New Zealand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B61"/>
  <sheetViews>
    <sheetView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5000000}"/>
    <hyperlink ref="A54" r:id="rId7" display="http://www.ssc.govt.nz/assets/Legacy/resources/Chief-Executive-Expense-Disclosure-Guide.pdf" xr:uid="{00000000-0004-0000-0000-000006000000}"/>
    <hyperlink ref="A2" r:id="rId8" display="http://www.ssc.govt.nz/assets/Legacy/resources/Chief-Executive-Expense-Disclosure-Guide.pdf"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39997558519241921"/>
    <pageSetUpPr fitToPage="1"/>
  </sheetPr>
  <dimension ref="A1:K61"/>
  <sheetViews>
    <sheetView tabSelected="1" zoomScaleNormal="100" workbookViewId="0">
      <selection activeCell="G1" sqref="G1"/>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3" t="s">
        <v>51</v>
      </c>
      <c r="B1" s="173"/>
      <c r="C1" s="173"/>
      <c r="D1" s="173"/>
      <c r="E1" s="173"/>
      <c r="F1" s="173"/>
      <c r="G1" s="46"/>
      <c r="H1" s="46"/>
      <c r="I1" s="46"/>
      <c r="J1" s="46"/>
      <c r="K1" s="46"/>
    </row>
    <row r="2" spans="1:11" ht="21" customHeight="1" x14ac:dyDescent="0.2">
      <c r="A2" s="4" t="s">
        <v>52</v>
      </c>
      <c r="B2" s="174" t="s">
        <v>169</v>
      </c>
      <c r="C2" s="174"/>
      <c r="D2" s="174"/>
      <c r="E2" s="174"/>
      <c r="F2" s="174"/>
      <c r="G2" s="46"/>
      <c r="H2" s="46"/>
      <c r="I2" s="46"/>
      <c r="J2" s="46"/>
      <c r="K2" s="46"/>
    </row>
    <row r="3" spans="1:11" ht="21" customHeight="1" x14ac:dyDescent="0.2">
      <c r="A3" s="4" t="s">
        <v>53</v>
      </c>
      <c r="B3" s="174" t="s">
        <v>172</v>
      </c>
      <c r="C3" s="174"/>
      <c r="D3" s="174"/>
      <c r="E3" s="174"/>
      <c r="F3" s="174"/>
      <c r="G3" s="46"/>
      <c r="H3" s="46"/>
      <c r="I3" s="46"/>
      <c r="J3" s="46"/>
      <c r="K3" s="46"/>
    </row>
    <row r="4" spans="1:11" ht="21" customHeight="1" x14ac:dyDescent="0.2">
      <c r="A4" s="4" t="s">
        <v>54</v>
      </c>
      <c r="B4" s="175">
        <v>44682</v>
      </c>
      <c r="C4" s="175"/>
      <c r="D4" s="175"/>
      <c r="E4" s="175"/>
      <c r="F4" s="175"/>
      <c r="G4" s="46"/>
      <c r="H4" s="46"/>
      <c r="I4" s="46"/>
      <c r="J4" s="46"/>
      <c r="K4" s="46"/>
    </row>
    <row r="5" spans="1:11" ht="21" customHeight="1" x14ac:dyDescent="0.2">
      <c r="A5" s="4" t="s">
        <v>55</v>
      </c>
      <c r="B5" s="175">
        <v>44742</v>
      </c>
      <c r="C5" s="175"/>
      <c r="D5" s="175"/>
      <c r="E5" s="175"/>
      <c r="F5" s="175"/>
      <c r="G5" s="46"/>
      <c r="H5" s="46"/>
      <c r="I5" s="46"/>
      <c r="J5" s="46"/>
      <c r="K5" s="46"/>
    </row>
    <row r="6" spans="1:11" ht="21" customHeight="1" x14ac:dyDescent="0.2">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
      <c r="A7" s="4" t="s">
        <v>57</v>
      </c>
      <c r="B7" s="171" t="s">
        <v>89</v>
      </c>
      <c r="C7" s="171"/>
      <c r="D7" s="171"/>
      <c r="E7" s="171"/>
      <c r="F7" s="171"/>
      <c r="G7" s="34"/>
      <c r="H7" s="46"/>
      <c r="I7" s="46"/>
      <c r="J7" s="46"/>
      <c r="K7" s="46"/>
    </row>
    <row r="8" spans="1:11" ht="21" customHeight="1" x14ac:dyDescent="0.2">
      <c r="A8" s="4" t="s">
        <v>59</v>
      </c>
      <c r="B8" s="171" t="s">
        <v>189</v>
      </c>
      <c r="C8" s="171"/>
      <c r="D8" s="171"/>
      <c r="E8" s="171"/>
      <c r="F8" s="171"/>
      <c r="G8" s="34"/>
      <c r="H8" s="46"/>
      <c r="I8" s="46"/>
      <c r="J8" s="46"/>
      <c r="K8" s="46"/>
    </row>
    <row r="9" spans="1:11" ht="66.75" customHeight="1" x14ac:dyDescent="0.2">
      <c r="A9" s="170" t="s">
        <v>60</v>
      </c>
      <c r="B9" s="170"/>
      <c r="C9" s="170"/>
      <c r="D9" s="170"/>
      <c r="E9" s="170"/>
      <c r="F9" s="170"/>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5078.1899999999996</v>
      </c>
      <c r="C11" s="102" t="str">
        <f>IF(Travel!B6="",A34,Travel!B6)</f>
        <v>Figures include GST (where applicable)</v>
      </c>
      <c r="D11" s="8"/>
      <c r="E11" s="10" t="s">
        <v>66</v>
      </c>
      <c r="F11" s="56">
        <f>'Gifts and benefits'!C25</f>
        <v>0</v>
      </c>
      <c r="G11" s="47"/>
      <c r="H11" s="47"/>
      <c r="I11" s="47"/>
      <c r="J11" s="47"/>
      <c r="K11" s="47"/>
    </row>
    <row r="12" spans="1:11" ht="27.75" customHeight="1" x14ac:dyDescent="0.2">
      <c r="A12" s="10" t="s">
        <v>24</v>
      </c>
      <c r="B12" s="94">
        <f>Hospitality!B25</f>
        <v>0</v>
      </c>
      <c r="C12" s="102" t="str">
        <f>IF(Hospitality!B6="",A34,Hospitality!B6)</f>
        <v>Figures include GST (where applicable)</v>
      </c>
      <c r="D12" s="8"/>
      <c r="E12" s="10" t="s">
        <v>67</v>
      </c>
      <c r="F12" s="56">
        <f>'Gifts and benefits'!C26</f>
        <v>0</v>
      </c>
      <c r="G12" s="47"/>
      <c r="H12" s="47"/>
      <c r="I12" s="47"/>
      <c r="J12" s="47"/>
      <c r="K12" s="47"/>
    </row>
    <row r="13" spans="1:11" ht="27.75" customHeight="1" x14ac:dyDescent="0.2">
      <c r="A13" s="10" t="s">
        <v>68</v>
      </c>
      <c r="B13" s="94">
        <f>'All other expenses'!B75</f>
        <v>2062.7604999999999</v>
      </c>
      <c r="C13" s="102" t="str">
        <f>IF('All other expenses'!B6="",A34,'All other expenses'!B6)</f>
        <v>Figures include GST (where applicable)</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include GST (where applicable)</v>
      </c>
      <c r="D15" s="8"/>
      <c r="E15" s="8"/>
      <c r="F15" s="58"/>
      <c r="G15" s="46"/>
      <c r="H15" s="46"/>
      <c r="I15" s="46"/>
      <c r="J15" s="46"/>
      <c r="K15" s="46"/>
    </row>
    <row r="16" spans="1:11" ht="27.75" customHeight="1" x14ac:dyDescent="0.2">
      <c r="A16" s="11" t="s">
        <v>71</v>
      </c>
      <c r="B16" s="96">
        <f>Travel!B62</f>
        <v>5078.1899999999996</v>
      </c>
      <c r="C16" s="104" t="str">
        <f>C11</f>
        <v>Figures include GST (where applicable)</v>
      </c>
      <c r="D16" s="59"/>
      <c r="E16" s="8"/>
      <c r="F16" s="60"/>
      <c r="G16" s="46"/>
      <c r="H16" s="46"/>
      <c r="I16" s="46"/>
      <c r="J16" s="46"/>
      <c r="K16" s="46"/>
    </row>
    <row r="17" spans="1:11" ht="27.75" customHeight="1" x14ac:dyDescent="0.2">
      <c r="A17" s="11" t="s">
        <v>72</v>
      </c>
      <c r="B17" s="96">
        <f>Travel!B76</f>
        <v>0</v>
      </c>
      <c r="C17" s="10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COUNT(Travel!B26:B61)</f>
        <v>26</v>
      </c>
      <c r="C56" s="111"/>
      <c r="D56" s="111">
        <f>COUNTIF(Travel!D26:D61,"*")</f>
        <v>26</v>
      </c>
      <c r="E56" s="112"/>
      <c r="F56" s="112" t="b">
        <f>MIN(B56,D56)=MAX(B56,D56)</f>
        <v>1</v>
      </c>
    </row>
    <row r="57" spans="1:11" hidden="1" x14ac:dyDescent="0.2">
      <c r="A57" s="122"/>
      <c r="B57" s="111">
        <f>COUNT(Travel!B66:B75)</f>
        <v>0</v>
      </c>
      <c r="C57" s="111"/>
      <c r="D57" s="111">
        <f>COUNTIF(Travel!D66:D75,"*")</f>
        <v>0</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expenses'!B11:B74)</f>
        <v>6</v>
      </c>
      <c r="C59" s="112"/>
      <c r="D59" s="112">
        <f>COUNTIF('All other expenses'!D11:D74,"*")</f>
        <v>6</v>
      </c>
      <c r="E59" s="112"/>
      <c r="F59" s="112" t="b">
        <f>MIN(B59,D59)=MAX(B59,D59)</f>
        <v>1</v>
      </c>
    </row>
    <row r="60" spans="1:11" hidden="1" x14ac:dyDescent="0.2">
      <c r="A60" s="123" t="s">
        <v>108</v>
      </c>
      <c r="B60" s="113">
        <f>COUNTIF('Gifts and benefits'!B11:B24,"*")</f>
        <v>0</v>
      </c>
      <c r="C60" s="113">
        <f>COUNTIF('Gifts and benefits'!C11:C24,"*")</f>
        <v>0</v>
      </c>
      <c r="D60" s="113"/>
      <c r="E60" s="113">
        <f>COUNTA('Gifts and benefits'!E11:E24)</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2" priority="3"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A1:M145"/>
  <sheetViews>
    <sheetView zoomScaleNormal="100" workbookViewId="0">
      <selection activeCell="F8" sqref="F8"/>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3" t="s">
        <v>109</v>
      </c>
      <c r="B1" s="173"/>
      <c r="C1" s="173"/>
      <c r="D1" s="173"/>
      <c r="E1" s="173"/>
      <c r="F1" s="46"/>
    </row>
    <row r="2" spans="1:6" ht="21" customHeight="1" x14ac:dyDescent="0.2">
      <c r="A2" s="4" t="s">
        <v>52</v>
      </c>
      <c r="B2" s="176" t="str">
        <f>'Summary and sign-off'!B2:F2</f>
        <v>Fire and Emergency New Zealand</v>
      </c>
      <c r="C2" s="176"/>
      <c r="D2" s="176"/>
      <c r="E2" s="176"/>
      <c r="F2" s="46"/>
    </row>
    <row r="3" spans="1:6" ht="21" customHeight="1" x14ac:dyDescent="0.2">
      <c r="A3" s="4" t="s">
        <v>110</v>
      </c>
      <c r="B3" s="176" t="str">
        <f>'Summary and sign-off'!B3:F3</f>
        <v>Kerry Gregory</v>
      </c>
      <c r="C3" s="176"/>
      <c r="D3" s="176"/>
      <c r="E3" s="176"/>
      <c r="F3" s="46"/>
    </row>
    <row r="4" spans="1:6" ht="21" customHeight="1" x14ac:dyDescent="0.2">
      <c r="A4" s="4" t="s">
        <v>111</v>
      </c>
      <c r="B4" s="176">
        <f>'Summary and sign-off'!B4:F4</f>
        <v>44682</v>
      </c>
      <c r="C4" s="176"/>
      <c r="D4" s="176"/>
      <c r="E4" s="176"/>
      <c r="F4" s="46"/>
    </row>
    <row r="5" spans="1:6" ht="21" customHeight="1" x14ac:dyDescent="0.2">
      <c r="A5" s="4" t="s">
        <v>112</v>
      </c>
      <c r="B5" s="176">
        <f>'Summary and sign-off'!B5:F5</f>
        <v>44742</v>
      </c>
      <c r="C5" s="176"/>
      <c r="D5" s="176"/>
      <c r="E5" s="176"/>
      <c r="F5" s="46"/>
    </row>
    <row r="6" spans="1:6" ht="21" customHeight="1" x14ac:dyDescent="0.2">
      <c r="A6" s="4" t="s">
        <v>113</v>
      </c>
      <c r="B6" s="171" t="s">
        <v>80</v>
      </c>
      <c r="C6" s="171"/>
      <c r="D6" s="171"/>
      <c r="E6" s="171"/>
      <c r="F6" s="46"/>
    </row>
    <row r="7" spans="1:6" ht="21" customHeight="1" x14ac:dyDescent="0.2">
      <c r="A7" s="4" t="s">
        <v>56</v>
      </c>
      <c r="B7" s="171" t="s">
        <v>83</v>
      </c>
      <c r="C7" s="171"/>
      <c r="D7" s="171"/>
      <c r="E7" s="171"/>
      <c r="F7" s="46"/>
    </row>
    <row r="8" spans="1:6" ht="36" customHeight="1" x14ac:dyDescent="0.2">
      <c r="A8" s="179" t="s">
        <v>114</v>
      </c>
      <c r="B8" s="180"/>
      <c r="C8" s="180"/>
      <c r="D8" s="180"/>
      <c r="E8" s="180"/>
      <c r="F8" s="22"/>
    </row>
    <row r="9" spans="1:6" ht="36" customHeight="1" x14ac:dyDescent="0.2">
      <c r="A9" s="181" t="s">
        <v>115</v>
      </c>
      <c r="B9" s="182"/>
      <c r="C9" s="182"/>
      <c r="D9" s="182"/>
      <c r="E9" s="182"/>
      <c r="F9" s="22"/>
    </row>
    <row r="10" spans="1:6" ht="24.75" customHeight="1" x14ac:dyDescent="0.2">
      <c r="A10" s="178" t="s">
        <v>116</v>
      </c>
      <c r="B10" s="183"/>
      <c r="C10" s="178"/>
      <c r="D10" s="178"/>
      <c r="E10" s="178"/>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57"/>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7" t="str">
        <f>IF('Summary and sign-off'!F55='Summary and sign-off'!F54,'Summary and sign-off'!A51,'Summary and sign-off'!A50)</f>
        <v>Check - each entry provides sufficient information</v>
      </c>
      <c r="E22" s="177"/>
      <c r="F22" s="46"/>
    </row>
    <row r="23" spans="1:6" ht="10.5" customHeight="1" x14ac:dyDescent="0.2">
      <c r="A23" s="27"/>
      <c r="B23" s="22"/>
      <c r="C23" s="27"/>
      <c r="D23" s="27"/>
      <c r="E23" s="27"/>
      <c r="F23" s="27"/>
    </row>
    <row r="24" spans="1:6" ht="24.75" customHeight="1" x14ac:dyDescent="0.2">
      <c r="A24" s="178" t="s">
        <v>123</v>
      </c>
      <c r="B24" s="178"/>
      <c r="C24" s="178"/>
      <c r="D24" s="178"/>
      <c r="E24" s="178"/>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v>44679</v>
      </c>
      <c r="B27" s="158">
        <v>453.11</v>
      </c>
      <c r="C27" s="159" t="s">
        <v>186</v>
      </c>
      <c r="D27" s="159" t="s">
        <v>170</v>
      </c>
      <c r="E27" s="160" t="s">
        <v>174</v>
      </c>
      <c r="F27" s="1"/>
    </row>
    <row r="28" spans="1:6" s="87" customFormat="1" x14ac:dyDescent="0.2">
      <c r="A28" s="157">
        <v>44680</v>
      </c>
      <c r="B28" s="158">
        <v>47.6</v>
      </c>
      <c r="C28" s="159" t="s">
        <v>182</v>
      </c>
      <c r="D28" s="159" t="s">
        <v>180</v>
      </c>
      <c r="E28" s="160" t="s">
        <v>173</v>
      </c>
      <c r="F28" s="1"/>
    </row>
    <row r="29" spans="1:6" s="87" customFormat="1" x14ac:dyDescent="0.2">
      <c r="A29" s="157">
        <v>44685</v>
      </c>
      <c r="B29" s="158">
        <v>51.6</v>
      </c>
      <c r="C29" s="159" t="s">
        <v>183</v>
      </c>
      <c r="D29" s="159" t="s">
        <v>180</v>
      </c>
      <c r="E29" s="160" t="s">
        <v>173</v>
      </c>
      <c r="F29" s="1"/>
    </row>
    <row r="30" spans="1:6" s="87" customFormat="1" ht="25.5" x14ac:dyDescent="0.2">
      <c r="A30" s="157">
        <v>44687</v>
      </c>
      <c r="B30" s="158">
        <v>826.72</v>
      </c>
      <c r="C30" s="159" t="s">
        <v>188</v>
      </c>
      <c r="D30" s="159" t="s">
        <v>170</v>
      </c>
      <c r="E30" s="160" t="s">
        <v>174</v>
      </c>
      <c r="F30" s="1"/>
    </row>
    <row r="31" spans="1:6" s="87" customFormat="1" x14ac:dyDescent="0.2">
      <c r="A31" s="157">
        <v>44690</v>
      </c>
      <c r="B31" s="158">
        <v>51.1</v>
      </c>
      <c r="C31" s="159" t="s">
        <v>180</v>
      </c>
      <c r="D31" s="159" t="s">
        <v>180</v>
      </c>
      <c r="E31" s="160" t="s">
        <v>173</v>
      </c>
      <c r="F31" s="1"/>
    </row>
    <row r="32" spans="1:6" s="87" customFormat="1" x14ac:dyDescent="0.2">
      <c r="A32" s="157">
        <v>44693</v>
      </c>
      <c r="B32" s="158">
        <v>368.56</v>
      </c>
      <c r="C32" s="159" t="s">
        <v>187</v>
      </c>
      <c r="D32" s="159" t="s">
        <v>170</v>
      </c>
      <c r="E32" s="160" t="s">
        <v>174</v>
      </c>
      <c r="F32" s="1"/>
    </row>
    <row r="33" spans="1:6" s="87" customFormat="1" x14ac:dyDescent="0.2">
      <c r="A33" s="157">
        <v>44693</v>
      </c>
      <c r="B33" s="158">
        <v>24.28</v>
      </c>
      <c r="C33" s="159" t="s">
        <v>180</v>
      </c>
      <c r="D33" s="159" t="s">
        <v>180</v>
      </c>
      <c r="E33" s="160" t="s">
        <v>173</v>
      </c>
      <c r="F33" s="1"/>
    </row>
    <row r="34" spans="1:6" s="87" customFormat="1" x14ac:dyDescent="0.2">
      <c r="A34" s="157">
        <v>44698</v>
      </c>
      <c r="B34" s="158">
        <v>53.8</v>
      </c>
      <c r="C34" s="159" t="s">
        <v>180</v>
      </c>
      <c r="D34" s="159" t="s">
        <v>180</v>
      </c>
      <c r="E34" s="160" t="s">
        <v>173</v>
      </c>
      <c r="F34" s="1"/>
    </row>
    <row r="35" spans="1:6" s="87" customFormat="1" x14ac:dyDescent="0.2">
      <c r="A35" s="157">
        <v>44700</v>
      </c>
      <c r="B35" s="158">
        <v>505.96</v>
      </c>
      <c r="C35" s="159" t="s">
        <v>187</v>
      </c>
      <c r="D35" s="159" t="s">
        <v>170</v>
      </c>
      <c r="E35" s="160" t="s">
        <v>174</v>
      </c>
      <c r="F35" s="1"/>
    </row>
    <row r="36" spans="1:6" s="87" customFormat="1" x14ac:dyDescent="0.2">
      <c r="A36" s="157">
        <v>44700</v>
      </c>
      <c r="B36" s="158">
        <v>41.8</v>
      </c>
      <c r="C36" s="159" t="s">
        <v>180</v>
      </c>
      <c r="D36" s="159" t="s">
        <v>180</v>
      </c>
      <c r="E36" s="160" t="s">
        <v>173</v>
      </c>
      <c r="F36" s="1"/>
    </row>
    <row r="37" spans="1:6" s="87" customFormat="1" x14ac:dyDescent="0.2">
      <c r="A37" s="157">
        <v>44701</v>
      </c>
      <c r="B37" s="158">
        <v>12</v>
      </c>
      <c r="C37" s="159" t="s">
        <v>180</v>
      </c>
      <c r="D37" s="159" t="s">
        <v>180</v>
      </c>
      <c r="E37" s="160" t="s">
        <v>173</v>
      </c>
      <c r="F37" s="1"/>
    </row>
    <row r="38" spans="1:6" s="87" customFormat="1" x14ac:dyDescent="0.2">
      <c r="A38" s="157">
        <v>44704</v>
      </c>
      <c r="B38" s="158">
        <v>60.6</v>
      </c>
      <c r="C38" s="159" t="s">
        <v>180</v>
      </c>
      <c r="D38" s="159" t="s">
        <v>180</v>
      </c>
      <c r="E38" s="160" t="s">
        <v>173</v>
      </c>
      <c r="F38" s="1"/>
    </row>
    <row r="39" spans="1:6" s="87" customFormat="1" x14ac:dyDescent="0.2">
      <c r="A39" s="157">
        <v>44707</v>
      </c>
      <c r="B39" s="158">
        <v>497.41</v>
      </c>
      <c r="C39" s="159" t="s">
        <v>187</v>
      </c>
      <c r="D39" s="159" t="s">
        <v>170</v>
      </c>
      <c r="E39" s="160" t="s">
        <v>174</v>
      </c>
      <c r="F39" s="1"/>
    </row>
    <row r="40" spans="1:6" s="87" customFormat="1" x14ac:dyDescent="0.2">
      <c r="A40" s="157">
        <v>44707</v>
      </c>
      <c r="B40" s="158">
        <v>56.9</v>
      </c>
      <c r="C40" s="159" t="s">
        <v>180</v>
      </c>
      <c r="D40" s="159" t="s">
        <v>180</v>
      </c>
      <c r="E40" s="160" t="s">
        <v>173</v>
      </c>
      <c r="F40" s="1"/>
    </row>
    <row r="41" spans="1:6" s="87" customFormat="1" x14ac:dyDescent="0.2">
      <c r="A41" s="157">
        <v>44707</v>
      </c>
      <c r="B41" s="158">
        <v>35.880000000000003</v>
      </c>
      <c r="C41" s="159" t="s">
        <v>180</v>
      </c>
      <c r="D41" s="159" t="s">
        <v>180</v>
      </c>
      <c r="E41" s="160" t="s">
        <v>173</v>
      </c>
      <c r="F41" s="1"/>
    </row>
    <row r="42" spans="1:6" s="87" customFormat="1" x14ac:dyDescent="0.2">
      <c r="A42" s="157">
        <v>44712</v>
      </c>
      <c r="B42" s="158">
        <v>16.3</v>
      </c>
      <c r="C42" s="159" t="s">
        <v>180</v>
      </c>
      <c r="D42" s="159" t="s">
        <v>180</v>
      </c>
      <c r="E42" s="160" t="s">
        <v>174</v>
      </c>
      <c r="F42" s="1"/>
    </row>
    <row r="43" spans="1:6" s="87" customFormat="1" x14ac:dyDescent="0.2">
      <c r="A43" s="157">
        <v>44714</v>
      </c>
      <c r="B43" s="158">
        <v>341.97</v>
      </c>
      <c r="C43" s="159" t="s">
        <v>187</v>
      </c>
      <c r="D43" s="159" t="s">
        <v>170</v>
      </c>
      <c r="E43" s="160" t="s">
        <v>174</v>
      </c>
      <c r="F43" s="1"/>
    </row>
    <row r="44" spans="1:6" s="87" customFormat="1" x14ac:dyDescent="0.2">
      <c r="A44" s="157">
        <v>44714</v>
      </c>
      <c r="B44" s="158">
        <v>41.7</v>
      </c>
      <c r="C44" s="159" t="s">
        <v>175</v>
      </c>
      <c r="D44" s="159" t="s">
        <v>180</v>
      </c>
      <c r="E44" s="160" t="s">
        <v>173</v>
      </c>
      <c r="F44" s="1"/>
    </row>
    <row r="45" spans="1:6" s="87" customFormat="1" x14ac:dyDescent="0.2">
      <c r="A45" s="157">
        <v>44719</v>
      </c>
      <c r="B45" s="158">
        <v>35.880000000000003</v>
      </c>
      <c r="C45" s="159" t="s">
        <v>176</v>
      </c>
      <c r="D45" s="159" t="s">
        <v>180</v>
      </c>
      <c r="E45" s="160" t="s">
        <v>174</v>
      </c>
      <c r="F45" s="1"/>
    </row>
    <row r="46" spans="1:6" s="87" customFormat="1" x14ac:dyDescent="0.2">
      <c r="A46" s="157">
        <v>44721</v>
      </c>
      <c r="B46" s="158">
        <v>341.97</v>
      </c>
      <c r="C46" s="159" t="s">
        <v>187</v>
      </c>
      <c r="D46" s="159" t="s">
        <v>170</v>
      </c>
      <c r="E46" s="160" t="s">
        <v>174</v>
      </c>
      <c r="F46" s="1"/>
    </row>
    <row r="47" spans="1:6" s="87" customFormat="1" x14ac:dyDescent="0.2">
      <c r="A47" s="157">
        <v>44721</v>
      </c>
      <c r="B47" s="158">
        <v>47.4</v>
      </c>
      <c r="C47" s="159" t="s">
        <v>177</v>
      </c>
      <c r="D47" s="159" t="s">
        <v>180</v>
      </c>
      <c r="E47" s="160" t="s">
        <v>173</v>
      </c>
      <c r="F47" s="1"/>
    </row>
    <row r="48" spans="1:6" s="87" customFormat="1" x14ac:dyDescent="0.2">
      <c r="A48" s="157">
        <v>44728</v>
      </c>
      <c r="B48" s="158">
        <v>368.56</v>
      </c>
      <c r="C48" s="159" t="s">
        <v>187</v>
      </c>
      <c r="D48" s="159" t="s">
        <v>170</v>
      </c>
      <c r="E48" s="160" t="s">
        <v>174</v>
      </c>
      <c r="F48" s="1"/>
    </row>
    <row r="49" spans="1:6" s="87" customFormat="1" x14ac:dyDescent="0.2">
      <c r="A49" s="157">
        <v>44735</v>
      </c>
      <c r="B49" s="158">
        <v>461.67</v>
      </c>
      <c r="C49" s="159" t="s">
        <v>187</v>
      </c>
      <c r="D49" s="159" t="s">
        <v>170</v>
      </c>
      <c r="E49" s="160" t="s">
        <v>174</v>
      </c>
      <c r="F49" s="1"/>
    </row>
    <row r="50" spans="1:6" s="87" customFormat="1" x14ac:dyDescent="0.2">
      <c r="A50" s="157">
        <v>44735</v>
      </c>
      <c r="B50" s="158">
        <v>15.9</v>
      </c>
      <c r="C50" s="159" t="s">
        <v>178</v>
      </c>
      <c r="D50" s="159" t="s">
        <v>180</v>
      </c>
      <c r="E50" s="160" t="s">
        <v>173</v>
      </c>
      <c r="F50" s="1"/>
    </row>
    <row r="51" spans="1:6" s="87" customFormat="1" x14ac:dyDescent="0.2">
      <c r="A51" s="157">
        <v>44735</v>
      </c>
      <c r="B51" s="158">
        <v>56.4</v>
      </c>
      <c r="C51" s="159" t="s">
        <v>179</v>
      </c>
      <c r="D51" s="159" t="s">
        <v>180</v>
      </c>
      <c r="E51" s="160" t="s">
        <v>173</v>
      </c>
      <c r="F51" s="1"/>
    </row>
    <row r="52" spans="1:6" s="87" customFormat="1" x14ac:dyDescent="0.2">
      <c r="A52" s="157">
        <v>44742</v>
      </c>
      <c r="B52" s="158">
        <v>263.12</v>
      </c>
      <c r="C52" s="159" t="s">
        <v>187</v>
      </c>
      <c r="D52" s="159" t="s">
        <v>170</v>
      </c>
      <c r="E52" s="160" t="s">
        <v>174</v>
      </c>
      <c r="F52" s="1"/>
    </row>
    <row r="53" spans="1:6" s="87" customFormat="1" x14ac:dyDescent="0.2">
      <c r="A53" s="157"/>
      <c r="B53" s="158"/>
      <c r="C53" s="159"/>
      <c r="D53" s="159"/>
      <c r="E53" s="160"/>
      <c r="F53" s="1"/>
    </row>
    <row r="54" spans="1:6" s="87" customFormat="1" x14ac:dyDescent="0.2">
      <c r="A54" s="157"/>
      <c r="B54" s="158"/>
      <c r="C54" s="159"/>
      <c r="D54" s="159"/>
      <c r="E54" s="160"/>
      <c r="F54" s="1"/>
    </row>
    <row r="55" spans="1:6" s="87" customFormat="1" x14ac:dyDescent="0.2">
      <c r="A55" s="157"/>
      <c r="B55" s="158"/>
      <c r="C55" s="159"/>
      <c r="D55" s="159"/>
      <c r="E55" s="160"/>
      <c r="F55" s="1"/>
    </row>
    <row r="56" spans="1:6" s="87" customFormat="1" x14ac:dyDescent="0.2">
      <c r="A56" s="157"/>
      <c r="B56" s="158"/>
      <c r="C56" s="159"/>
      <c r="D56" s="159"/>
      <c r="E56" s="160"/>
      <c r="F56" s="1"/>
    </row>
    <row r="57" spans="1:6" s="87" customFormat="1" x14ac:dyDescent="0.2">
      <c r="A57" s="157"/>
      <c r="B57" s="158"/>
      <c r="C57" s="159"/>
      <c r="D57" s="159"/>
      <c r="E57" s="160"/>
      <c r="F57" s="1"/>
    </row>
    <row r="58" spans="1:6" s="87" customFormat="1" x14ac:dyDescent="0.2">
      <c r="A58" s="157"/>
      <c r="B58" s="158"/>
      <c r="C58" s="159"/>
      <c r="D58" s="159"/>
      <c r="E58" s="160"/>
      <c r="F58" s="1"/>
    </row>
    <row r="59" spans="1:6" s="87" customFormat="1" x14ac:dyDescent="0.2">
      <c r="A59" s="157"/>
      <c r="B59" s="158"/>
      <c r="C59" s="159"/>
      <c r="D59" s="159"/>
      <c r="E59" s="160"/>
      <c r="F59" s="1"/>
    </row>
    <row r="60" spans="1:6" s="87" customFormat="1" x14ac:dyDescent="0.2">
      <c r="A60" s="157"/>
      <c r="B60" s="158"/>
      <c r="C60" s="159"/>
      <c r="D60" s="159"/>
      <c r="E60" s="160"/>
      <c r="F60" s="1"/>
    </row>
    <row r="61" spans="1:6" s="87" customFormat="1" hidden="1" x14ac:dyDescent="0.2">
      <c r="A61" s="147"/>
      <c r="B61" s="148"/>
      <c r="C61" s="149"/>
      <c r="D61" s="149"/>
      <c r="E61" s="150"/>
      <c r="F61" s="1"/>
    </row>
    <row r="62" spans="1:6" ht="19.5" customHeight="1" x14ac:dyDescent="0.2">
      <c r="A62" s="107" t="s">
        <v>125</v>
      </c>
      <c r="B62" s="108">
        <f>SUM(B26:B61)</f>
        <v>5078.1899999999996</v>
      </c>
      <c r="C62" s="168" t="str">
        <f>IF(SUBTOTAL(3,B26:B61)=SUBTOTAL(103,B26:B61),'Summary and sign-off'!$A$48,'Summary and sign-off'!$A$49)</f>
        <v>Check - there are no hidden rows with data</v>
      </c>
      <c r="D62" s="177" t="str">
        <f>IF('Summary and sign-off'!F56='Summary and sign-off'!F54,'Summary and sign-off'!A51,'Summary and sign-off'!A50)</f>
        <v>Check - each entry provides sufficient information</v>
      </c>
      <c r="E62" s="177"/>
      <c r="F62" s="46"/>
    </row>
    <row r="63" spans="1:6" ht="10.5" customHeight="1" x14ac:dyDescent="0.2">
      <c r="A63" s="27"/>
      <c r="B63" s="22"/>
      <c r="C63" s="27"/>
      <c r="D63" s="27"/>
      <c r="E63" s="27"/>
      <c r="F63" s="27"/>
    </row>
    <row r="64" spans="1:6" ht="24.75" customHeight="1" x14ac:dyDescent="0.2">
      <c r="A64" s="178" t="s">
        <v>126</v>
      </c>
      <c r="B64" s="178"/>
      <c r="C64" s="178"/>
      <c r="D64" s="178"/>
      <c r="E64" s="178"/>
      <c r="F64" s="46"/>
    </row>
    <row r="65" spans="1:6" ht="27" customHeight="1" x14ac:dyDescent="0.2">
      <c r="A65" s="35" t="s">
        <v>117</v>
      </c>
      <c r="B65" s="35" t="s">
        <v>62</v>
      </c>
      <c r="C65" s="35" t="s">
        <v>127</v>
      </c>
      <c r="D65" s="35" t="s">
        <v>128</v>
      </c>
      <c r="E65" s="35" t="s">
        <v>121</v>
      </c>
      <c r="F65" s="49"/>
    </row>
    <row r="66" spans="1:6" s="87" customFormat="1" hidden="1" x14ac:dyDescent="0.2">
      <c r="A66" s="133"/>
      <c r="B66" s="134"/>
      <c r="C66" s="135"/>
      <c r="D66" s="135"/>
      <c r="E66" s="136"/>
      <c r="F66" s="1"/>
    </row>
    <row r="67" spans="1:6" s="87" customFormat="1" x14ac:dyDescent="0.2">
      <c r="A67" s="157"/>
      <c r="B67" s="158"/>
      <c r="C67" s="159"/>
      <c r="D67" s="159"/>
      <c r="E67" s="160"/>
      <c r="F67" s="1"/>
    </row>
    <row r="68" spans="1:6" s="87" customFormat="1" x14ac:dyDescent="0.2">
      <c r="A68" s="157"/>
      <c r="B68" s="158"/>
      <c r="C68" s="159"/>
      <c r="D68" s="159"/>
      <c r="E68" s="160"/>
      <c r="F68" s="1"/>
    </row>
    <row r="69" spans="1:6" s="87" customFormat="1" x14ac:dyDescent="0.2">
      <c r="A69" s="157"/>
      <c r="B69" s="158"/>
      <c r="C69" s="159"/>
      <c r="D69" s="159"/>
      <c r="E69" s="160"/>
      <c r="F69" s="1"/>
    </row>
    <row r="70" spans="1:6" s="87" customFormat="1" x14ac:dyDescent="0.2">
      <c r="A70" s="157"/>
      <c r="B70" s="158"/>
      <c r="C70" s="159"/>
      <c r="D70" s="159"/>
      <c r="E70" s="160"/>
      <c r="F70" s="1"/>
    </row>
    <row r="71" spans="1:6" s="87" customFormat="1" x14ac:dyDescent="0.2">
      <c r="A71" s="157"/>
      <c r="B71" s="158"/>
      <c r="C71" s="159"/>
      <c r="D71" s="159"/>
      <c r="E71" s="160"/>
      <c r="F71" s="1"/>
    </row>
    <row r="72" spans="1:6" s="87" customFormat="1" x14ac:dyDescent="0.2">
      <c r="A72" s="157"/>
      <c r="B72" s="158"/>
      <c r="C72" s="159"/>
      <c r="D72" s="159"/>
      <c r="E72" s="160"/>
      <c r="F72" s="1"/>
    </row>
    <row r="73" spans="1:6" s="87" customFormat="1" x14ac:dyDescent="0.2">
      <c r="A73" s="157"/>
      <c r="B73" s="158"/>
      <c r="C73" s="159"/>
      <c r="D73" s="159"/>
      <c r="E73" s="160"/>
      <c r="F73" s="1"/>
    </row>
    <row r="74" spans="1:6" s="87" customFormat="1" x14ac:dyDescent="0.2">
      <c r="A74" s="157"/>
      <c r="B74" s="158"/>
      <c r="C74" s="159"/>
      <c r="D74" s="159"/>
      <c r="E74" s="160"/>
      <c r="F74" s="1"/>
    </row>
    <row r="75" spans="1:6" s="87" customFormat="1" hidden="1" x14ac:dyDescent="0.2">
      <c r="A75" s="133"/>
      <c r="B75" s="134"/>
      <c r="C75" s="135"/>
      <c r="D75" s="135"/>
      <c r="E75" s="136"/>
      <c r="F75" s="1"/>
    </row>
    <row r="76" spans="1:6" ht="19.5" customHeight="1" x14ac:dyDescent="0.2">
      <c r="A76" s="107" t="s">
        <v>129</v>
      </c>
      <c r="B76" s="108">
        <f>SUM(B66:B75)</f>
        <v>0</v>
      </c>
      <c r="C76" s="168" t="str">
        <f>IF(SUBTOTAL(3,B66:B75)=SUBTOTAL(103,B66:B75),'Summary and sign-off'!$A$48,'Summary and sign-off'!$A$49)</f>
        <v>Check - there are no hidden rows with data</v>
      </c>
      <c r="D76" s="177" t="str">
        <f>IF('Summary and sign-off'!F57='Summary and sign-off'!F54,'Summary and sign-off'!A51,'Summary and sign-off'!A50)</f>
        <v>Check - each entry provides sufficient information</v>
      </c>
      <c r="E76" s="177"/>
      <c r="F76" s="46"/>
    </row>
    <row r="77" spans="1:6" ht="10.5" customHeight="1" x14ac:dyDescent="0.2">
      <c r="A77" s="27"/>
      <c r="B77" s="92"/>
      <c r="C77" s="22"/>
      <c r="D77" s="27"/>
      <c r="E77" s="27"/>
      <c r="F77" s="27"/>
    </row>
    <row r="78" spans="1:6" ht="34.5" customHeight="1" x14ac:dyDescent="0.2">
      <c r="A78" s="50" t="s">
        <v>130</v>
      </c>
      <c r="B78" s="93">
        <f>B22+B62+B76</f>
        <v>5078.1899999999996</v>
      </c>
      <c r="C78" s="51"/>
      <c r="D78" s="51"/>
      <c r="E78" s="51"/>
      <c r="F78" s="26"/>
    </row>
    <row r="79" spans="1:6" x14ac:dyDescent="0.2">
      <c r="A79" s="27"/>
      <c r="B79" s="22"/>
      <c r="C79" s="27"/>
      <c r="D79" s="27"/>
      <c r="E79" s="27"/>
      <c r="F79" s="27"/>
    </row>
    <row r="80" spans="1:6" x14ac:dyDescent="0.2">
      <c r="A80" s="52" t="s">
        <v>73</v>
      </c>
      <c r="B80" s="25"/>
      <c r="C80" s="26"/>
      <c r="D80" s="26"/>
      <c r="E80" s="26"/>
      <c r="F80" s="27"/>
    </row>
    <row r="81" spans="1:6" ht="12.6" customHeight="1" x14ac:dyDescent="0.2">
      <c r="A81" s="23" t="s">
        <v>131</v>
      </c>
      <c r="B81" s="53"/>
      <c r="C81" s="53"/>
      <c r="D81" s="32"/>
      <c r="E81" s="32"/>
      <c r="F81" s="27"/>
    </row>
    <row r="82" spans="1:6" ht="12.95" customHeight="1" x14ac:dyDescent="0.2">
      <c r="A82" s="31" t="s">
        <v>132</v>
      </c>
      <c r="B82" s="27"/>
      <c r="C82" s="32"/>
      <c r="D82" s="27"/>
      <c r="E82" s="32"/>
      <c r="F82" s="27"/>
    </row>
    <row r="83" spans="1:6" x14ac:dyDescent="0.2">
      <c r="A83" s="31" t="s">
        <v>133</v>
      </c>
      <c r="B83" s="32"/>
      <c r="C83" s="32"/>
      <c r="D83" s="32"/>
      <c r="E83" s="54"/>
      <c r="F83" s="46"/>
    </row>
    <row r="84" spans="1:6" x14ac:dyDescent="0.2">
      <c r="A84" s="23" t="s">
        <v>79</v>
      </c>
      <c r="B84" s="25"/>
      <c r="C84" s="26"/>
      <c r="D84" s="26"/>
      <c r="E84" s="26"/>
      <c r="F84" s="27"/>
    </row>
    <row r="85" spans="1:6" ht="12.95" customHeight="1" x14ac:dyDescent="0.2">
      <c r="A85" s="31" t="s">
        <v>134</v>
      </c>
      <c r="B85" s="27"/>
      <c r="C85" s="32"/>
      <c r="D85" s="27"/>
      <c r="E85" s="32"/>
      <c r="F85" s="27"/>
    </row>
    <row r="86" spans="1:6" x14ac:dyDescent="0.2">
      <c r="A86" s="31" t="s">
        <v>135</v>
      </c>
      <c r="B86" s="32"/>
      <c r="C86" s="32"/>
      <c r="D86" s="32"/>
      <c r="E86" s="54"/>
      <c r="F86" s="46"/>
    </row>
    <row r="87" spans="1:6" x14ac:dyDescent="0.2">
      <c r="A87" s="36" t="s">
        <v>136</v>
      </c>
      <c r="B87" s="36"/>
      <c r="C87" s="36"/>
      <c r="D87" s="36"/>
      <c r="E87" s="54"/>
      <c r="F87" s="46"/>
    </row>
    <row r="88" spans="1:6" x14ac:dyDescent="0.2">
      <c r="A88" s="40"/>
      <c r="B88" s="27"/>
      <c r="C88" s="27"/>
      <c r="D88" s="27"/>
      <c r="E88" s="46"/>
      <c r="F88" s="46"/>
    </row>
    <row r="89" spans="1:6" hidden="1" x14ac:dyDescent="0.2">
      <c r="A89" s="40"/>
      <c r="B89" s="27"/>
      <c r="C89" s="27"/>
      <c r="D89" s="27"/>
      <c r="E89" s="46"/>
      <c r="F89" s="46"/>
    </row>
    <row r="90" spans="1:6" x14ac:dyDescent="0.2"/>
    <row r="91" spans="1:6" x14ac:dyDescent="0.2"/>
    <row r="92" spans="1:6" x14ac:dyDescent="0.2"/>
    <row r="93" spans="1:6" x14ac:dyDescent="0.2"/>
    <row r="94" spans="1:6" ht="12.75" hidden="1" customHeight="1" x14ac:dyDescent="0.2"/>
    <row r="95" spans="1:6" x14ac:dyDescent="0.2"/>
    <row r="96" spans="1:6" x14ac:dyDescent="0.2"/>
    <row r="97" spans="1:6" hidden="1" x14ac:dyDescent="0.2">
      <c r="A97" s="55"/>
      <c r="B97" s="46"/>
      <c r="C97" s="46"/>
      <c r="D97" s="46"/>
      <c r="E97" s="46"/>
      <c r="F97" s="46"/>
    </row>
    <row r="98" spans="1:6" hidden="1" x14ac:dyDescent="0.2">
      <c r="A98" s="55"/>
      <c r="B98" s="46"/>
      <c r="C98" s="46"/>
      <c r="D98" s="46"/>
      <c r="E98" s="46"/>
      <c r="F98" s="46"/>
    </row>
    <row r="99" spans="1:6" hidden="1" x14ac:dyDescent="0.2">
      <c r="A99" s="55"/>
      <c r="B99" s="46"/>
      <c r="C99" s="46"/>
      <c r="D99" s="46"/>
      <c r="E99" s="46"/>
      <c r="F99" s="46"/>
    </row>
    <row r="100" spans="1:6" hidden="1" x14ac:dyDescent="0.2">
      <c r="A100" s="55"/>
      <c r="B100" s="46"/>
      <c r="C100" s="46"/>
      <c r="D100" s="46"/>
      <c r="E100" s="46"/>
      <c r="F100" s="46"/>
    </row>
    <row r="101" spans="1:6" hidden="1" x14ac:dyDescent="0.2">
      <c r="A101" s="55"/>
      <c r="B101" s="46"/>
      <c r="C101" s="46"/>
      <c r="D101" s="46"/>
      <c r="E101" s="46"/>
      <c r="F101" s="46"/>
    </row>
    <row r="102" spans="1:6" x14ac:dyDescent="0.2"/>
    <row r="103" spans="1:6" x14ac:dyDescent="0.2"/>
    <row r="104" spans="1:6" x14ac:dyDescent="0.2"/>
    <row r="105" spans="1:6" x14ac:dyDescent="0.2"/>
    <row r="106" spans="1:6" x14ac:dyDescent="0.2"/>
    <row r="107" spans="1:6" x14ac:dyDescent="0.2"/>
    <row r="108" spans="1:6" x14ac:dyDescent="0.2"/>
    <row r="109" spans="1:6" x14ac:dyDescent="0.2"/>
    <row r="110" spans="1:6"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40" x14ac:dyDescent="0.2"/>
    <row r="141" x14ac:dyDescent="0.2"/>
    <row r="142" x14ac:dyDescent="0.2"/>
    <row r="143" x14ac:dyDescent="0.2"/>
    <row r="144" x14ac:dyDescent="0.2"/>
    <row r="145" x14ac:dyDescent="0.2"/>
  </sheetData>
  <sheetProtection sheet="1" formatCells="0" formatRows="0" insertColumns="0" insertRows="0" deleteRows="0"/>
  <mergeCells count="15">
    <mergeCell ref="B7:E7"/>
    <mergeCell ref="B5:E5"/>
    <mergeCell ref="D76:E76"/>
    <mergeCell ref="A1:E1"/>
    <mergeCell ref="A24:E24"/>
    <mergeCell ref="A64:E64"/>
    <mergeCell ref="B2:E2"/>
    <mergeCell ref="B3:E3"/>
    <mergeCell ref="B4:E4"/>
    <mergeCell ref="A8:E8"/>
    <mergeCell ref="A9:E9"/>
    <mergeCell ref="B6:E6"/>
    <mergeCell ref="D22:E22"/>
    <mergeCell ref="D62:E62"/>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60:A61 A12 A21 A66 A7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65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67:A74 A13:A20 A53:A59 A27 A29:A51" xr:uid="{00000000-0002-0000-02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4000000}">
          <x14:formula1>
            <xm:f>'Summary and sign-off'!$A$29:$A$30</xm:f>
          </x14:formula1>
          <xm:sqref>B7:E7</xm:sqref>
        </x14:dataValidation>
        <x14:dataValidation type="decimal" operator="greaterThan" allowBlank="1" showInputMessage="1" showErrorMessage="1" error="This cell must contain a dollar figure" xr:uid="{00000000-0002-0000-0200-000005000000}">
          <x14:formula1>
            <xm:f>'Summary and sign-off'!$A$47</xm:f>
          </x14:formula1>
          <xm:sqref>B66:B75 B12:B21 B53:B61 B26:B27 B29:B51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3" t="s">
        <v>109</v>
      </c>
      <c r="B1" s="173"/>
      <c r="C1" s="173"/>
      <c r="D1" s="173"/>
      <c r="E1" s="173"/>
      <c r="F1" s="38"/>
    </row>
    <row r="2" spans="1:6" ht="21" customHeight="1" x14ac:dyDescent="0.2">
      <c r="A2" s="4" t="s">
        <v>52</v>
      </c>
      <c r="B2" s="176" t="str">
        <f>'Summary and sign-off'!B2:F2</f>
        <v>Fire and Emergency New Zealand</v>
      </c>
      <c r="C2" s="176"/>
      <c r="D2" s="176"/>
      <c r="E2" s="176"/>
      <c r="F2" s="38"/>
    </row>
    <row r="3" spans="1:6" ht="21" customHeight="1" x14ac:dyDescent="0.2">
      <c r="A3" s="4" t="s">
        <v>110</v>
      </c>
      <c r="B3" s="176" t="str">
        <f>'Summary and sign-off'!B3:F3</f>
        <v>Kerry Gregory</v>
      </c>
      <c r="C3" s="176"/>
      <c r="D3" s="176"/>
      <c r="E3" s="176"/>
      <c r="F3" s="38"/>
    </row>
    <row r="4" spans="1:6" ht="21" customHeight="1" x14ac:dyDescent="0.2">
      <c r="A4" s="4" t="s">
        <v>111</v>
      </c>
      <c r="B4" s="176">
        <f>'Summary and sign-off'!B4:F4</f>
        <v>44682</v>
      </c>
      <c r="C4" s="176"/>
      <c r="D4" s="176"/>
      <c r="E4" s="176"/>
      <c r="F4" s="38"/>
    </row>
    <row r="5" spans="1:6" ht="21" customHeight="1" x14ac:dyDescent="0.2">
      <c r="A5" s="4" t="s">
        <v>112</v>
      </c>
      <c r="B5" s="176">
        <f>'Summary and sign-off'!B5:F5</f>
        <v>44742</v>
      </c>
      <c r="C5" s="176"/>
      <c r="D5" s="176"/>
      <c r="E5" s="176"/>
      <c r="F5" s="38"/>
    </row>
    <row r="6" spans="1:6" ht="21" customHeight="1" x14ac:dyDescent="0.2">
      <c r="A6" s="4" t="s">
        <v>113</v>
      </c>
      <c r="B6" s="171" t="s">
        <v>80</v>
      </c>
      <c r="C6" s="171"/>
      <c r="D6" s="171"/>
      <c r="E6" s="171"/>
      <c r="F6" s="38"/>
    </row>
    <row r="7" spans="1:6" ht="21" customHeight="1" x14ac:dyDescent="0.2">
      <c r="A7" s="4" t="s">
        <v>56</v>
      </c>
      <c r="B7" s="171" t="s">
        <v>83</v>
      </c>
      <c r="C7" s="171"/>
      <c r="D7" s="171"/>
      <c r="E7" s="171"/>
      <c r="F7" s="38"/>
    </row>
    <row r="8" spans="1:6" ht="35.25" customHeight="1" x14ac:dyDescent="0.25">
      <c r="A8" s="186" t="s">
        <v>137</v>
      </c>
      <c r="B8" s="186"/>
      <c r="C8" s="187"/>
      <c r="D8" s="187"/>
      <c r="E8" s="187"/>
      <c r="F8" s="42"/>
    </row>
    <row r="9" spans="1:6" ht="35.25" customHeight="1" x14ac:dyDescent="0.25">
      <c r="A9" s="184" t="s">
        <v>138</v>
      </c>
      <c r="B9" s="185"/>
      <c r="C9" s="185"/>
      <c r="D9" s="185"/>
      <c r="E9" s="185"/>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7" t="str">
        <f>IF('Summary and sign-off'!F58='Summary and sign-off'!F54,'Summary and sign-off'!A51,'Summary and sign-off'!A50)</f>
        <v>Check - each entry provides sufficient information</v>
      </c>
      <c r="E25" s="177"/>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00000000-0002-0000-03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4000000}">
          <x14:formula1>
            <xm:f>'Summary and sign-off'!$A$29:$A$30</xm:f>
          </x14:formula1>
          <xm:sqref>B7:E7</xm:sqref>
        </x14:dataValidation>
        <x14:dataValidation type="decimal" operator="greaterThan" allowBlank="1" showInputMessage="1" showErrorMessage="1" error="This cell must contain a dollar figure" xr:uid="{00000000-0002-0000-0300-000005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8" tint="-0.249977111117893"/>
    <pageSetUpPr fitToPage="1"/>
  </sheetPr>
  <dimension ref="A1:J45"/>
  <sheetViews>
    <sheetView zoomScaleNormal="100" workbookViewId="0">
      <selection activeCell="B7" sqref="B7:F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3" t="s">
        <v>153</v>
      </c>
      <c r="B1" s="173"/>
      <c r="C1" s="173"/>
      <c r="D1" s="173"/>
      <c r="E1" s="173"/>
      <c r="F1" s="173"/>
    </row>
    <row r="2" spans="1:6" ht="21" customHeight="1" x14ac:dyDescent="0.2">
      <c r="A2" s="4" t="s">
        <v>52</v>
      </c>
      <c r="B2" s="176" t="str">
        <f>'Summary and sign-off'!B2:F2</f>
        <v>Fire and Emergency New Zealand</v>
      </c>
      <c r="C2" s="176"/>
      <c r="D2" s="176"/>
      <c r="E2" s="176"/>
      <c r="F2" s="176"/>
    </row>
    <row r="3" spans="1:6" ht="21" customHeight="1" x14ac:dyDescent="0.2">
      <c r="A3" s="4" t="s">
        <v>110</v>
      </c>
      <c r="B3" s="176" t="str">
        <f>'Summary and sign-off'!B3:F3</f>
        <v>Kerry Gregory</v>
      </c>
      <c r="C3" s="176"/>
      <c r="D3" s="176"/>
      <c r="E3" s="176"/>
      <c r="F3" s="176"/>
    </row>
    <row r="4" spans="1:6" ht="21" customHeight="1" x14ac:dyDescent="0.2">
      <c r="A4" s="4" t="s">
        <v>111</v>
      </c>
      <c r="B4" s="176">
        <f>'Summary and sign-off'!B4:F4</f>
        <v>44682</v>
      </c>
      <c r="C4" s="176"/>
      <c r="D4" s="176"/>
      <c r="E4" s="176"/>
      <c r="F4" s="176"/>
    </row>
    <row r="5" spans="1:6" ht="21" customHeight="1" x14ac:dyDescent="0.2">
      <c r="A5" s="4" t="s">
        <v>112</v>
      </c>
      <c r="B5" s="176">
        <f>'Summary and sign-off'!B5:F5</f>
        <v>44742</v>
      </c>
      <c r="C5" s="176"/>
      <c r="D5" s="176"/>
      <c r="E5" s="176"/>
      <c r="F5" s="176"/>
    </row>
    <row r="6" spans="1:6" ht="21" customHeight="1" x14ac:dyDescent="0.2">
      <c r="A6" s="4" t="s">
        <v>154</v>
      </c>
      <c r="B6" s="171" t="s">
        <v>80</v>
      </c>
      <c r="C6" s="171"/>
      <c r="D6" s="171"/>
      <c r="E6" s="171"/>
      <c r="F6" s="171"/>
    </row>
    <row r="7" spans="1:6" ht="21" customHeight="1" x14ac:dyDescent="0.2">
      <c r="A7" s="4" t="s">
        <v>56</v>
      </c>
      <c r="B7" s="171" t="s">
        <v>83</v>
      </c>
      <c r="C7" s="171"/>
      <c r="D7" s="171"/>
      <c r="E7" s="171"/>
      <c r="F7" s="171"/>
    </row>
    <row r="8" spans="1:6" ht="36" customHeight="1" x14ac:dyDescent="0.2">
      <c r="A8" s="180" t="s">
        <v>155</v>
      </c>
      <c r="B8" s="180"/>
      <c r="C8" s="180"/>
      <c r="D8" s="180"/>
      <c r="E8" s="180"/>
      <c r="F8" s="180"/>
    </row>
    <row r="9" spans="1:6" ht="36" customHeight="1" x14ac:dyDescent="0.2">
      <c r="A9" s="188" t="s">
        <v>156</v>
      </c>
      <c r="B9" s="189"/>
      <c r="C9" s="189"/>
      <c r="D9" s="189"/>
      <c r="E9" s="189"/>
      <c r="F9" s="189"/>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c r="C12" s="165"/>
      <c r="D12" s="164"/>
      <c r="E12" s="166"/>
      <c r="F12" s="167"/>
    </row>
    <row r="13" spans="1:6" s="87" customFormat="1" x14ac:dyDescent="0.2">
      <c r="A13" s="157"/>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177" t="str">
        <f>IF('Summary and sign-off'!F60='Summary and sign-off'!F54,'Summary and sign-off'!A52,'Summary and sign-off'!A50)</f>
        <v>Check - each entry provides sufficient information</v>
      </c>
      <c r="F25" s="177"/>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00000000-0002-0000-05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3000000}">
          <x14:formula1>
            <xm:f>'Summary and sign-off'!$A$45:$A$46</xm:f>
          </x14:formula1>
          <xm:sqref>C11:C24</xm:sqref>
        </x14:dataValidation>
        <x14:dataValidation type="list" errorStyle="information" operator="greaterThan" allowBlank="1" showInputMessage="1" prompt="Provide specific $ value if possible" xr:uid="{00000000-0002-0000-0500-000004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5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6000000}">
          <x14:formula1>
            <xm:f>'Summary and sign-off'!$A$29:$A$30</xm:f>
          </x14:formula1>
          <xm:sqref>B7:F7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3" tint="0.39997558519241921"/>
    <pageSetUpPr fitToPage="1"/>
  </sheetPr>
  <dimension ref="A1:M95"/>
  <sheetViews>
    <sheetView zoomScaleNormal="100" workbookViewId="0">
      <selection activeCell="C24" sqref="C24"/>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3" t="s">
        <v>109</v>
      </c>
      <c r="B1" s="173"/>
      <c r="C1" s="173"/>
      <c r="D1" s="173"/>
      <c r="E1" s="173"/>
      <c r="F1" s="24"/>
    </row>
    <row r="2" spans="1:6" ht="21" customHeight="1" x14ac:dyDescent="0.2">
      <c r="A2" s="4" t="s">
        <v>52</v>
      </c>
      <c r="B2" s="176" t="str">
        <f>'Summary and sign-off'!B2:F2</f>
        <v>Fire and Emergency New Zealand</v>
      </c>
      <c r="C2" s="176"/>
      <c r="D2" s="176"/>
      <c r="E2" s="176"/>
      <c r="F2" s="24"/>
    </row>
    <row r="3" spans="1:6" ht="21" customHeight="1" x14ac:dyDescent="0.2">
      <c r="A3" s="4" t="s">
        <v>110</v>
      </c>
      <c r="B3" s="176" t="str">
        <f>'Summary and sign-off'!B3:F3</f>
        <v>Kerry Gregory</v>
      </c>
      <c r="C3" s="176"/>
      <c r="D3" s="176"/>
      <c r="E3" s="176"/>
      <c r="F3" s="24"/>
    </row>
    <row r="4" spans="1:6" ht="21" customHeight="1" x14ac:dyDescent="0.2">
      <c r="A4" s="4" t="s">
        <v>111</v>
      </c>
      <c r="B4" s="176">
        <f>'Summary and sign-off'!B4:F4</f>
        <v>44682</v>
      </c>
      <c r="C4" s="176"/>
      <c r="D4" s="176"/>
      <c r="E4" s="176"/>
      <c r="F4" s="24"/>
    </row>
    <row r="5" spans="1:6" ht="21" customHeight="1" x14ac:dyDescent="0.2">
      <c r="A5" s="4" t="s">
        <v>112</v>
      </c>
      <c r="B5" s="176">
        <f>'Summary and sign-off'!B5:F5</f>
        <v>44742</v>
      </c>
      <c r="C5" s="176"/>
      <c r="D5" s="176"/>
      <c r="E5" s="176"/>
      <c r="F5" s="24"/>
    </row>
    <row r="6" spans="1:6" ht="21" customHeight="1" x14ac:dyDescent="0.2">
      <c r="A6" s="4" t="s">
        <v>113</v>
      </c>
      <c r="B6" s="171" t="s">
        <v>80</v>
      </c>
      <c r="C6" s="171"/>
      <c r="D6" s="171"/>
      <c r="E6" s="171"/>
      <c r="F6" s="34"/>
    </row>
    <row r="7" spans="1:6" ht="21" customHeight="1" x14ac:dyDescent="0.2">
      <c r="A7" s="4" t="s">
        <v>56</v>
      </c>
      <c r="B7" s="171" t="s">
        <v>83</v>
      </c>
      <c r="C7" s="171"/>
      <c r="D7" s="171"/>
      <c r="E7" s="171"/>
      <c r="F7" s="34"/>
    </row>
    <row r="8" spans="1:6" ht="35.25" customHeight="1" x14ac:dyDescent="0.2">
      <c r="A8" s="180" t="s">
        <v>147</v>
      </c>
      <c r="B8" s="180"/>
      <c r="C8" s="187"/>
      <c r="D8" s="187"/>
      <c r="E8" s="187"/>
      <c r="F8" s="24"/>
    </row>
    <row r="9" spans="1:6" ht="35.25" customHeight="1" x14ac:dyDescent="0.2">
      <c r="A9" s="188" t="s">
        <v>148</v>
      </c>
      <c r="B9" s="189"/>
      <c r="C9" s="189"/>
      <c r="D9" s="189"/>
      <c r="E9" s="189"/>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c r="B12" s="158"/>
      <c r="C12" s="162"/>
      <c r="D12" s="162"/>
      <c r="E12" s="163"/>
      <c r="F12" s="3"/>
    </row>
    <row r="13" spans="1:6" s="87" customFormat="1" x14ac:dyDescent="0.2">
      <c r="A13" s="157">
        <v>44682</v>
      </c>
      <c r="B13" s="158">
        <v>872.7</v>
      </c>
      <c r="C13" s="162" t="s">
        <v>171</v>
      </c>
      <c r="D13" s="162" t="s">
        <v>184</v>
      </c>
      <c r="E13" s="163"/>
      <c r="F13" s="3"/>
    </row>
    <row r="14" spans="1:6" s="87" customFormat="1" x14ac:dyDescent="0.2">
      <c r="A14" s="157">
        <v>44708</v>
      </c>
      <c r="B14" s="158">
        <v>48.58</v>
      </c>
      <c r="C14" s="162" t="s">
        <v>171</v>
      </c>
      <c r="D14" s="162" t="s">
        <v>185</v>
      </c>
      <c r="E14" s="163"/>
      <c r="F14" s="3"/>
    </row>
    <row r="15" spans="1:6" s="87" customFormat="1" x14ac:dyDescent="0.2">
      <c r="A15" s="157">
        <v>44714</v>
      </c>
      <c r="B15" s="158">
        <v>872.7</v>
      </c>
      <c r="C15" s="162" t="s">
        <v>171</v>
      </c>
      <c r="D15" s="162" t="s">
        <v>184</v>
      </c>
      <c r="E15" s="163"/>
      <c r="F15" s="3"/>
    </row>
    <row r="16" spans="1:6" s="87" customFormat="1" x14ac:dyDescent="0.2">
      <c r="A16" s="157">
        <v>44722</v>
      </c>
      <c r="B16" s="158">
        <v>104.88000000000001</v>
      </c>
      <c r="C16" s="162" t="s">
        <v>171</v>
      </c>
      <c r="D16" s="162" t="s">
        <v>181</v>
      </c>
      <c r="E16" s="163"/>
      <c r="F16" s="3"/>
    </row>
    <row r="17" spans="1:6" s="87" customFormat="1" x14ac:dyDescent="0.2">
      <c r="A17" s="157">
        <v>44722</v>
      </c>
      <c r="B17" s="158">
        <v>91.160499999999999</v>
      </c>
      <c r="C17" s="162" t="s">
        <v>171</v>
      </c>
      <c r="D17" s="162" t="s">
        <v>181</v>
      </c>
      <c r="E17" s="163"/>
      <c r="F17" s="3"/>
    </row>
    <row r="18" spans="1:6" s="87" customFormat="1" x14ac:dyDescent="0.2">
      <c r="A18" s="157">
        <v>44740</v>
      </c>
      <c r="B18" s="158">
        <v>72.739999999999995</v>
      </c>
      <c r="C18" s="162" t="s">
        <v>171</v>
      </c>
      <c r="D18" s="162" t="s">
        <v>185</v>
      </c>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57"/>
      <c r="B22" s="158"/>
      <c r="C22" s="162"/>
      <c r="D22" s="162"/>
      <c r="E22" s="163"/>
      <c r="F22" s="3"/>
    </row>
    <row r="23" spans="1:6" s="87" customFormat="1" x14ac:dyDescent="0.2">
      <c r="A23" s="157"/>
      <c r="B23" s="158"/>
      <c r="C23" s="162"/>
      <c r="D23" s="162"/>
      <c r="E23" s="163"/>
      <c r="F23" s="3"/>
    </row>
    <row r="24" spans="1:6" s="87" customFormat="1" x14ac:dyDescent="0.2">
      <c r="A24" s="157"/>
      <c r="B24" s="158"/>
      <c r="C24" s="162"/>
      <c r="D24" s="162"/>
      <c r="E24" s="163"/>
      <c r="F24" s="3"/>
    </row>
    <row r="25" spans="1:6" s="87" customFormat="1" x14ac:dyDescent="0.2">
      <c r="A25" s="157"/>
      <c r="B25" s="158"/>
      <c r="C25" s="162"/>
      <c r="D25" s="162"/>
      <c r="E25" s="163"/>
      <c r="F25" s="3"/>
    </row>
    <row r="26" spans="1:6" s="87" customFormat="1" x14ac:dyDescent="0.2">
      <c r="A26" s="157"/>
      <c r="B26" s="158"/>
      <c r="C26" s="162"/>
      <c r="D26" s="162"/>
      <c r="E26" s="163"/>
      <c r="F26" s="3"/>
    </row>
    <row r="27" spans="1:6" s="87" customFormat="1" x14ac:dyDescent="0.2">
      <c r="A27" s="157"/>
      <c r="B27" s="158"/>
      <c r="C27" s="162"/>
      <c r="D27" s="162"/>
      <c r="E27" s="163"/>
      <c r="F27" s="3"/>
    </row>
    <row r="28" spans="1:6" s="87" customFormat="1" x14ac:dyDescent="0.2">
      <c r="A28" s="157"/>
      <c r="B28" s="158"/>
      <c r="C28" s="162"/>
      <c r="D28" s="162"/>
      <c r="E28" s="163"/>
      <c r="F28" s="3"/>
    </row>
    <row r="29" spans="1:6" s="87" customFormat="1" x14ac:dyDescent="0.2">
      <c r="A29" s="157"/>
      <c r="B29" s="158"/>
      <c r="C29" s="162"/>
      <c r="D29" s="162"/>
      <c r="E29" s="163"/>
      <c r="F29" s="3"/>
    </row>
    <row r="30" spans="1:6" s="87" customFormat="1" x14ac:dyDescent="0.2">
      <c r="A30" s="157"/>
      <c r="B30" s="158"/>
      <c r="C30" s="162"/>
      <c r="D30" s="162"/>
      <c r="E30" s="163"/>
      <c r="F30" s="3"/>
    </row>
    <row r="31" spans="1:6" s="87" customFormat="1" x14ac:dyDescent="0.2">
      <c r="A31" s="157"/>
      <c r="B31" s="158"/>
      <c r="C31" s="162"/>
      <c r="D31" s="162"/>
      <c r="E31" s="163"/>
      <c r="F31" s="3"/>
    </row>
    <row r="32" spans="1:6" s="87" customFormat="1" x14ac:dyDescent="0.2">
      <c r="A32" s="157"/>
      <c r="B32" s="158"/>
      <c r="C32" s="162"/>
      <c r="D32" s="162"/>
      <c r="E32" s="163"/>
      <c r="F32" s="3"/>
    </row>
    <row r="33" spans="1:6" s="87" customFormat="1" x14ac:dyDescent="0.2">
      <c r="A33" s="157"/>
      <c r="B33" s="158"/>
      <c r="C33" s="162"/>
      <c r="D33" s="162"/>
      <c r="E33" s="163"/>
      <c r="F33" s="3"/>
    </row>
    <row r="34" spans="1:6" s="87" customFormat="1" x14ac:dyDescent="0.2">
      <c r="A34" s="157"/>
      <c r="B34" s="158"/>
      <c r="C34" s="162"/>
      <c r="D34" s="162"/>
      <c r="E34" s="163"/>
      <c r="F34" s="3"/>
    </row>
    <row r="35" spans="1:6" s="87" customFormat="1" x14ac:dyDescent="0.2">
      <c r="A35" s="157"/>
      <c r="B35" s="158"/>
      <c r="C35" s="162"/>
      <c r="D35" s="162"/>
      <c r="E35" s="163"/>
      <c r="F35" s="3"/>
    </row>
    <row r="36" spans="1:6" s="87" customFormat="1" x14ac:dyDescent="0.2">
      <c r="A36" s="157"/>
      <c r="B36" s="158"/>
      <c r="C36" s="162"/>
      <c r="D36" s="162"/>
      <c r="E36" s="163"/>
      <c r="F36" s="3"/>
    </row>
    <row r="37" spans="1:6" s="87" customFormat="1" x14ac:dyDescent="0.2">
      <c r="A37" s="157"/>
      <c r="B37" s="158"/>
      <c r="C37" s="162"/>
      <c r="D37" s="162"/>
      <c r="E37" s="163"/>
      <c r="F37" s="3"/>
    </row>
    <row r="38" spans="1:6" s="87" customFormat="1" x14ac:dyDescent="0.2">
      <c r="A38" s="157"/>
      <c r="B38" s="158"/>
      <c r="C38" s="162"/>
      <c r="D38" s="162"/>
      <c r="E38" s="163"/>
      <c r="F38" s="3"/>
    </row>
    <row r="39" spans="1:6" s="87" customFormat="1" x14ac:dyDescent="0.2">
      <c r="A39" s="157"/>
      <c r="B39" s="158"/>
      <c r="C39" s="162"/>
      <c r="D39" s="162"/>
      <c r="E39" s="163"/>
      <c r="F39" s="3"/>
    </row>
    <row r="40" spans="1:6" s="87" customFormat="1" x14ac:dyDescent="0.2">
      <c r="A40" s="157"/>
      <c r="B40" s="158"/>
      <c r="C40" s="162"/>
      <c r="D40" s="162"/>
      <c r="E40" s="163"/>
      <c r="F40" s="3"/>
    </row>
    <row r="41" spans="1:6" s="87" customFormat="1" x14ac:dyDescent="0.2">
      <c r="A41" s="157"/>
      <c r="B41" s="158"/>
      <c r="C41" s="162"/>
      <c r="D41" s="162"/>
      <c r="E41" s="163"/>
      <c r="F41" s="3"/>
    </row>
    <row r="42" spans="1:6" s="87" customFormat="1" x14ac:dyDescent="0.2">
      <c r="A42" s="157"/>
      <c r="B42" s="158"/>
      <c r="C42" s="162"/>
      <c r="D42" s="162"/>
      <c r="E42" s="163"/>
      <c r="F42" s="3"/>
    </row>
    <row r="43" spans="1:6" s="87" customFormat="1" x14ac:dyDescent="0.2">
      <c r="A43" s="157"/>
      <c r="B43" s="158"/>
      <c r="C43" s="162"/>
      <c r="D43" s="162"/>
      <c r="E43" s="163"/>
      <c r="F43" s="3"/>
    </row>
    <row r="44" spans="1:6" s="87" customFormat="1" x14ac:dyDescent="0.2">
      <c r="A44" s="157"/>
      <c r="B44" s="158"/>
      <c r="C44" s="162"/>
      <c r="D44" s="162"/>
      <c r="E44" s="163"/>
      <c r="F44" s="3"/>
    </row>
    <row r="45" spans="1:6" s="87" customFormat="1" x14ac:dyDescent="0.2">
      <c r="A45" s="157"/>
      <c r="B45" s="158"/>
      <c r="C45" s="162"/>
      <c r="D45" s="162"/>
      <c r="E45" s="163"/>
      <c r="F45" s="3"/>
    </row>
    <row r="46" spans="1:6" s="87" customFormat="1" x14ac:dyDescent="0.2">
      <c r="A46" s="157"/>
      <c r="B46" s="158"/>
      <c r="C46" s="162"/>
      <c r="D46" s="162"/>
      <c r="E46" s="163"/>
      <c r="F46" s="3"/>
    </row>
    <row r="47" spans="1:6" s="87" customFormat="1" x14ac:dyDescent="0.2">
      <c r="A47" s="157"/>
      <c r="B47" s="158"/>
      <c r="C47" s="162"/>
      <c r="D47" s="162"/>
      <c r="E47" s="163"/>
      <c r="F47" s="3"/>
    </row>
    <row r="48" spans="1:6" s="87" customFormat="1" x14ac:dyDescent="0.2">
      <c r="A48" s="157"/>
      <c r="B48" s="158"/>
      <c r="C48" s="162"/>
      <c r="D48" s="162"/>
      <c r="E48" s="163"/>
      <c r="F48" s="3"/>
    </row>
    <row r="49" spans="1:6" s="87" customFormat="1" x14ac:dyDescent="0.2">
      <c r="A49" s="157"/>
      <c r="B49" s="158"/>
      <c r="C49" s="162"/>
      <c r="D49" s="162"/>
      <c r="E49" s="163"/>
      <c r="F49" s="3"/>
    </row>
    <row r="50" spans="1:6" s="87" customFormat="1" x14ac:dyDescent="0.2">
      <c r="A50" s="157"/>
      <c r="B50" s="158"/>
      <c r="C50" s="162"/>
      <c r="D50" s="162"/>
      <c r="E50" s="163"/>
      <c r="F50" s="3"/>
    </row>
    <row r="51" spans="1:6" s="87" customFormat="1" x14ac:dyDescent="0.2">
      <c r="A51" s="157"/>
      <c r="B51" s="158"/>
      <c r="C51" s="162"/>
      <c r="D51" s="169"/>
      <c r="E51" s="163"/>
      <c r="F51" s="3"/>
    </row>
    <row r="52" spans="1:6" s="87" customFormat="1" x14ac:dyDescent="0.2">
      <c r="A52" s="157"/>
      <c r="B52" s="158"/>
      <c r="C52" s="162"/>
      <c r="D52" s="162"/>
      <c r="E52" s="163"/>
      <c r="F52" s="3"/>
    </row>
    <row r="53" spans="1:6" s="87" customFormat="1" x14ac:dyDescent="0.2">
      <c r="A53" s="157"/>
      <c r="B53" s="158"/>
      <c r="C53" s="162"/>
      <c r="D53" s="162"/>
      <c r="E53" s="163"/>
      <c r="F53" s="3"/>
    </row>
    <row r="54" spans="1:6" s="87" customFormat="1" x14ac:dyDescent="0.2">
      <c r="A54" s="157"/>
      <c r="B54" s="158"/>
      <c r="C54" s="162"/>
      <c r="D54" s="162"/>
      <c r="E54" s="163"/>
      <c r="F54" s="3"/>
    </row>
    <row r="55" spans="1:6" s="87" customFormat="1" x14ac:dyDescent="0.2">
      <c r="A55" s="157"/>
      <c r="B55" s="158"/>
      <c r="C55" s="162"/>
      <c r="D55" s="162"/>
      <c r="E55" s="163"/>
      <c r="F55" s="3"/>
    </row>
    <row r="56" spans="1:6" s="87" customFormat="1" x14ac:dyDescent="0.2">
      <c r="A56" s="157"/>
      <c r="B56" s="158"/>
      <c r="C56" s="162"/>
      <c r="D56" s="162"/>
      <c r="E56" s="163"/>
      <c r="F56" s="3"/>
    </row>
    <row r="57" spans="1:6" s="87" customFormat="1" x14ac:dyDescent="0.2">
      <c r="A57" s="157"/>
      <c r="B57" s="158"/>
      <c r="C57" s="162"/>
      <c r="D57" s="162"/>
      <c r="E57" s="163"/>
      <c r="F57" s="3"/>
    </row>
    <row r="58" spans="1:6" s="87" customFormat="1" x14ac:dyDescent="0.2">
      <c r="A58" s="157"/>
      <c r="B58" s="158"/>
      <c r="C58" s="162"/>
      <c r="D58" s="162"/>
      <c r="E58" s="163"/>
      <c r="F58" s="3"/>
    </row>
    <row r="59" spans="1:6" s="87" customFormat="1" x14ac:dyDescent="0.2">
      <c r="A59" s="157"/>
      <c r="B59" s="158"/>
      <c r="C59" s="162"/>
      <c r="D59" s="162"/>
      <c r="E59" s="163"/>
      <c r="F59" s="3"/>
    </row>
    <row r="60" spans="1:6" s="87" customFormat="1" x14ac:dyDescent="0.2">
      <c r="A60" s="157"/>
      <c r="B60" s="158"/>
      <c r="C60" s="162"/>
      <c r="D60" s="162"/>
      <c r="E60" s="163"/>
      <c r="F60" s="3"/>
    </row>
    <row r="61" spans="1:6" s="87" customFormat="1" x14ac:dyDescent="0.2">
      <c r="A61" s="157"/>
      <c r="B61" s="158"/>
      <c r="C61" s="162"/>
      <c r="D61" s="162"/>
      <c r="E61" s="163"/>
      <c r="F61" s="3"/>
    </row>
    <row r="62" spans="1:6" s="87" customFormat="1" x14ac:dyDescent="0.2">
      <c r="A62" s="157"/>
      <c r="B62" s="158"/>
      <c r="C62" s="162"/>
      <c r="D62" s="162"/>
      <c r="E62" s="163"/>
      <c r="F62" s="3"/>
    </row>
    <row r="63" spans="1:6" s="87" customFormat="1" x14ac:dyDescent="0.2">
      <c r="A63" s="157"/>
      <c r="B63" s="158"/>
      <c r="C63" s="162"/>
      <c r="D63" s="162"/>
      <c r="E63" s="163"/>
      <c r="F63" s="3"/>
    </row>
    <row r="64" spans="1:6" s="87" customFormat="1" x14ac:dyDescent="0.2">
      <c r="A64" s="157"/>
      <c r="B64" s="158"/>
      <c r="C64" s="162"/>
      <c r="D64" s="162"/>
      <c r="E64" s="163"/>
      <c r="F64" s="3"/>
    </row>
    <row r="65" spans="1:6" s="87" customFormat="1" x14ac:dyDescent="0.2">
      <c r="A65" s="157"/>
      <c r="B65" s="158"/>
      <c r="C65" s="162"/>
      <c r="D65" s="162"/>
      <c r="E65" s="163"/>
      <c r="F65" s="3"/>
    </row>
    <row r="66" spans="1:6" s="87" customFormat="1" x14ac:dyDescent="0.2">
      <c r="A66" s="157"/>
      <c r="B66" s="158"/>
      <c r="C66" s="162"/>
      <c r="D66" s="162"/>
      <c r="E66" s="163"/>
      <c r="F66" s="3"/>
    </row>
    <row r="67" spans="1:6" s="87" customFormat="1" x14ac:dyDescent="0.2">
      <c r="A67" s="157"/>
      <c r="B67" s="158"/>
      <c r="C67" s="162"/>
      <c r="D67" s="162"/>
      <c r="E67" s="163"/>
      <c r="F67" s="3"/>
    </row>
    <row r="68" spans="1:6" s="87" customFormat="1" x14ac:dyDescent="0.2">
      <c r="A68" s="157"/>
      <c r="B68" s="158"/>
      <c r="C68" s="162"/>
      <c r="D68" s="162"/>
      <c r="E68" s="163"/>
      <c r="F68" s="3"/>
    </row>
    <row r="69" spans="1:6" s="87" customFormat="1" x14ac:dyDescent="0.2">
      <c r="A69" s="157"/>
      <c r="B69" s="158"/>
      <c r="C69" s="162"/>
      <c r="D69" s="162"/>
      <c r="E69" s="163"/>
      <c r="F69" s="3"/>
    </row>
    <row r="70" spans="1:6" s="87" customFormat="1" x14ac:dyDescent="0.2">
      <c r="A70" s="157"/>
      <c r="B70" s="158"/>
      <c r="C70" s="162"/>
      <c r="D70" s="162"/>
      <c r="E70" s="163"/>
      <c r="F70" s="3"/>
    </row>
    <row r="71" spans="1:6" s="87" customFormat="1" x14ac:dyDescent="0.2">
      <c r="A71" s="157"/>
      <c r="B71" s="158"/>
      <c r="C71" s="162"/>
      <c r="D71" s="162"/>
      <c r="E71" s="163"/>
      <c r="F71" s="3"/>
    </row>
    <row r="72" spans="1:6" s="87" customFormat="1" x14ac:dyDescent="0.2">
      <c r="A72" s="161"/>
      <c r="B72" s="158"/>
      <c r="C72" s="162"/>
      <c r="D72" s="162"/>
      <c r="E72" s="163"/>
      <c r="F72" s="3"/>
    </row>
    <row r="73" spans="1:6" s="87" customFormat="1" x14ac:dyDescent="0.2">
      <c r="A73" s="161"/>
      <c r="B73" s="158"/>
      <c r="C73" s="162"/>
      <c r="D73" s="162"/>
      <c r="E73" s="163"/>
      <c r="F73" s="3"/>
    </row>
    <row r="74" spans="1:6" s="87" customFormat="1" hidden="1" x14ac:dyDescent="0.2">
      <c r="A74" s="137"/>
      <c r="B74" s="134"/>
      <c r="C74" s="138"/>
      <c r="D74" s="138"/>
      <c r="E74" s="139"/>
      <c r="F74" s="3"/>
    </row>
    <row r="75" spans="1:6" ht="34.5" customHeight="1" x14ac:dyDescent="0.2">
      <c r="A75" s="88" t="s">
        <v>151</v>
      </c>
      <c r="B75" s="97">
        <f>SUM(B11:B74)</f>
        <v>2062.7604999999999</v>
      </c>
      <c r="C75" s="106" t="str">
        <f>IF(SUBTOTAL(3,B11:B74)=SUBTOTAL(103,B11:B74),'Summary and sign-off'!$A$48,'Summary and sign-off'!$A$49)</f>
        <v>Check - there are no hidden rows with data</v>
      </c>
      <c r="D75" s="190" t="str">
        <f>IF('Summary and sign-off'!F59='Summary and sign-off'!F54,'Summary and sign-off'!A51,'Summary and sign-off'!A50)</f>
        <v>Check - each entry provides sufficient information</v>
      </c>
      <c r="E75" s="190"/>
      <c r="F75" s="37"/>
    </row>
    <row r="76" spans="1:6" ht="14.1" customHeight="1" x14ac:dyDescent="0.2">
      <c r="A76" s="38"/>
      <c r="B76" s="27"/>
      <c r="C76" s="20"/>
      <c r="D76" s="20"/>
      <c r="E76" s="20"/>
      <c r="F76" s="24"/>
    </row>
    <row r="77" spans="1:6" x14ac:dyDescent="0.2">
      <c r="A77" s="21" t="s">
        <v>152</v>
      </c>
      <c r="B77" s="20"/>
      <c r="C77" s="20"/>
      <c r="D77" s="20"/>
      <c r="E77" s="20"/>
      <c r="F77" s="24"/>
    </row>
    <row r="78" spans="1:6" ht="12.6" customHeight="1" x14ac:dyDescent="0.2">
      <c r="A78" s="23" t="s">
        <v>131</v>
      </c>
      <c r="B78" s="20"/>
      <c r="C78" s="20"/>
      <c r="D78" s="20"/>
      <c r="E78" s="20"/>
      <c r="F78" s="24"/>
    </row>
    <row r="79" spans="1:6" x14ac:dyDescent="0.2">
      <c r="A79" s="23" t="s">
        <v>79</v>
      </c>
      <c r="B79" s="25"/>
      <c r="C79" s="26"/>
      <c r="D79" s="26"/>
      <c r="E79" s="26"/>
      <c r="F79" s="27"/>
    </row>
    <row r="80" spans="1:6" x14ac:dyDescent="0.2">
      <c r="A80" s="31" t="s">
        <v>145</v>
      </c>
      <c r="B80" s="32"/>
      <c r="C80" s="27"/>
      <c r="D80" s="27"/>
      <c r="E80" s="27"/>
      <c r="F80" s="27"/>
    </row>
    <row r="81" spans="1:6" ht="12.75" customHeight="1" x14ac:dyDescent="0.2">
      <c r="A81" s="31" t="s">
        <v>146</v>
      </c>
      <c r="B81" s="39"/>
      <c r="C81" s="33"/>
      <c r="D81" s="33"/>
      <c r="E81" s="33"/>
      <c r="F81" s="33"/>
    </row>
    <row r="82" spans="1:6" x14ac:dyDescent="0.2">
      <c r="A82" s="38"/>
      <c r="B82" s="40"/>
      <c r="C82" s="20"/>
      <c r="D82" s="20"/>
      <c r="E82" s="20"/>
      <c r="F82" s="38"/>
    </row>
    <row r="83" spans="1:6" hidden="1" x14ac:dyDescent="0.2">
      <c r="A83" s="20"/>
      <c r="B83" s="20"/>
      <c r="C83" s="20"/>
      <c r="D83" s="20"/>
      <c r="E83" s="38"/>
    </row>
    <row r="84" spans="1:6" ht="12.75" hidden="1" customHeight="1" x14ac:dyDescent="0.2"/>
    <row r="85" spans="1:6" hidden="1" x14ac:dyDescent="0.2">
      <c r="A85" s="41"/>
      <c r="B85" s="41"/>
      <c r="C85" s="41"/>
      <c r="D85" s="41"/>
      <c r="E85" s="41"/>
      <c r="F85" s="24"/>
    </row>
    <row r="86" spans="1:6" hidden="1" x14ac:dyDescent="0.2">
      <c r="A86" s="41"/>
      <c r="B86" s="41"/>
      <c r="C86" s="41"/>
      <c r="D86" s="41"/>
      <c r="E86" s="41"/>
      <c r="F86" s="24"/>
    </row>
    <row r="87" spans="1:6" hidden="1" x14ac:dyDescent="0.2">
      <c r="A87" s="41"/>
      <c r="B87" s="41"/>
      <c r="C87" s="41"/>
      <c r="D87" s="41"/>
      <c r="E87" s="41"/>
      <c r="F87" s="24"/>
    </row>
    <row r="88" spans="1:6" hidden="1" x14ac:dyDescent="0.2">
      <c r="A88" s="41"/>
      <c r="B88" s="41"/>
      <c r="C88" s="41"/>
      <c r="D88" s="41"/>
      <c r="E88" s="41"/>
      <c r="F88" s="24"/>
    </row>
    <row r="89" spans="1:6" hidden="1" x14ac:dyDescent="0.2">
      <c r="A89" s="41"/>
      <c r="B89" s="41"/>
      <c r="C89" s="41"/>
      <c r="D89" s="41"/>
      <c r="E89" s="41"/>
      <c r="F89" s="24"/>
    </row>
    <row r="90" spans="1:6" x14ac:dyDescent="0.2"/>
    <row r="91" spans="1:6" x14ac:dyDescent="0.2"/>
    <row r="92" spans="1:6" x14ac:dyDescent="0.2"/>
    <row r="93" spans="1:6" x14ac:dyDescent="0.2"/>
    <row r="94" spans="1:6" x14ac:dyDescent="0.2"/>
    <row r="95" spans="1:6" x14ac:dyDescent="0.2"/>
  </sheetData>
  <sheetProtection sheet="1" formatCells="0" insertRows="0" deleteRows="0"/>
  <mergeCells count="10">
    <mergeCell ref="D75:E7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7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73" xr:uid="{00000000-0002-0000-04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4000000}">
          <x14:formula1>
            <xm:f>'Summary and sign-off'!$A$29:$A$30</xm:f>
          </x14:formula1>
          <xm:sqref>B7:E7</xm:sqref>
        </x14:dataValidation>
        <x14:dataValidation type="decimal" operator="greaterThan" allowBlank="1" showInputMessage="1" showErrorMessage="1" error="This cell must contain a dollar figure" xr:uid="{00000000-0002-0000-0400-000005000000}">
          <x14:formula1>
            <xm:f>'Summary and sign-off'!$A$47</xm:f>
          </x14:formula1>
          <xm:sqref>B11:B74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12165527-d881-4234-97f9-ee139a3f0c31"/>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Gifts and benefits</vt:lpstr>
      <vt:lpstr>All other expenses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Donovan, Matthew</cp:lastModifiedBy>
  <cp:revision/>
  <dcterms:created xsi:type="dcterms:W3CDTF">2010-10-17T20:59:02Z</dcterms:created>
  <dcterms:modified xsi:type="dcterms:W3CDTF">2022-07-27T04:55:02Z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