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P:\Finance\FinancialAccounting\Other_Reporting\CE expense reporting\2021-22\Final Submission\"/>
    </mc:Choice>
  </mc:AlternateContent>
  <xr:revisionPtr revIDLastSave="0" documentId="13_ncr:1_{D8DF2526-E9F6-4473-B65C-45B0E2754214}" xr6:coauthVersionLast="45" xr6:coauthVersionMax="45" xr10:uidLastSave="{00000000-0000-0000-0000-000000000000}"/>
  <bookViews>
    <workbookView xWindow="-105" yWindow="-18120" windowWidth="29040" windowHeight="17640" tabRatio="932" activeTab="1" xr2:uid="{00000000-000D-0000-FFFF-FFFF00000000}"/>
  </bookViews>
  <sheets>
    <sheet name="Guidance for agencies" sheetId="5" r:id="rId1"/>
    <sheet name="Summary and sign-off" sheetId="13" r:id="rId2"/>
    <sheet name="Travel" sheetId="1" r:id="rId3"/>
    <sheet name="Hospitality" sheetId="2" r:id="rId4"/>
    <sheet name="Gifts and benefits" sheetId="4" r:id="rId5"/>
    <sheet name="All other expenses" sheetId="3" r:id="rId6"/>
  </sheets>
  <externalReferences>
    <externalReference r:id="rId7"/>
    <externalReference r:id="rId8"/>
  </externalReferences>
  <definedNames>
    <definedName name="_xlnm.Criteria">[1]Upload_Apr_R!#REF!</definedName>
    <definedName name="_xlnm.Database">[1]Upload_Apr_R!#REF!</definedName>
    <definedName name="Disclosed_objects">'[2]GL Codes_Mapped'!#REF!</definedName>
    <definedName name="_xlnm.Print_Area" localSheetId="5">'All other expenses'!$A$1:$E$79</definedName>
    <definedName name="_xlnm.Print_Area" localSheetId="4">'Gifts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Travel!$A$1:$E$80</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73" i="3"/>
  <c r="C25" i="2"/>
  <c r="C55" i="1"/>
  <c r="C69" i="1"/>
  <c r="C22" i="1"/>
  <c r="B6" i="13"/>
  <c r="E60" i="13"/>
  <c r="C60" i="13"/>
  <c r="C27" i="4"/>
  <c r="C26" i="4"/>
  <c r="B60" i="13"/>
  <c r="B59" i="13"/>
  <c r="D59" i="13"/>
  <c r="B58" i="13"/>
  <c r="D58" i="13"/>
  <c r="D57" i="13"/>
  <c r="B57" i="13"/>
  <c r="D56" i="13"/>
  <c r="B56" i="13"/>
  <c r="D55" i="13"/>
  <c r="B55" i="13"/>
  <c r="B2" i="4"/>
  <c r="B3" i="4"/>
  <c r="B2" i="3"/>
  <c r="B3" i="3"/>
  <c r="B2" i="2"/>
  <c r="B3" i="2"/>
  <c r="B2" i="1"/>
  <c r="B3" i="1"/>
  <c r="F58" i="13"/>
  <c r="D25" i="2"/>
  <c r="F60" i="13"/>
  <c r="E25" i="4"/>
  <c r="F59" i="13"/>
  <c r="D73" i="3"/>
  <c r="F57" i="13"/>
  <c r="D69" i="1"/>
  <c r="F56" i="13"/>
  <c r="D55" i="1"/>
  <c r="F55" i="13"/>
  <c r="D22" i="1"/>
  <c r="C13" i="13"/>
  <c r="C12" i="13"/>
  <c r="C11" i="13"/>
  <c r="C16" i="13"/>
  <c r="C17" i="13"/>
  <c r="B5" i="4"/>
  <c r="B4" i="4"/>
  <c r="B5" i="3"/>
  <c r="B4" i="3"/>
  <c r="B5" i="2"/>
  <c r="B4" i="2"/>
  <c r="B5" i="1"/>
  <c r="B4" i="1"/>
  <c r="C15" i="13"/>
  <c r="F12" i="13"/>
  <c r="C25" i="4"/>
  <c r="F11" i="13"/>
  <c r="F13" i="13"/>
  <c r="B69" i="1"/>
  <c r="B17" i="13"/>
  <c r="B55" i="1"/>
  <c r="B16" i="13"/>
  <c r="B22" i="1"/>
  <c r="B15" i="13"/>
  <c r="B73" i="3"/>
  <c r="B13" i="13"/>
  <c r="B25" i="2"/>
  <c r="B12" i="13"/>
  <c r="B11" i="13"/>
  <c r="B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<sst xmlns="http://schemas.openxmlformats.org/spreadsheetml/2006/main" count="325" uniqueCount="192">
  <si>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</si>
  <si>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</si>
  <si>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</si>
  <si>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</si>
  <si>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</si>
  <si>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</si>
  <si>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</si>
  <si>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</si>
  <si>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</si>
  <si>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</si>
  <si>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</si>
  <si>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</si>
  <si>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</si>
  <si>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</si>
  <si>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</si>
  <si>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</si>
  <si>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</si>
  <si>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</si>
  <si>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</si>
  <si>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</si>
  <si>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</si>
  <si>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</si>
  <si>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</si>
  <si>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</si>
  <si>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</si>
  <si>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</si>
  <si>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</si>
  <si>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</si>
  <si>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</si>
  <si>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</si>
  <si>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</si>
  <si>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</si>
  <si>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</si>
  <si>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</si>
  <si>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</si>
  <si>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</si>
  <si>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</si>
  <si>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</si>
  <si>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</si>
  <si>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</si>
  <si>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</si>
  <si>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</si>
  <si>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</si>
  <si>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</si>
  <si>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</si>
  <si>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</si>
  <si>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</si>
  <si>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</si>
  <si>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</si>
  <si>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</si>
  <si>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</si>
  <si>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</si>
  <si>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</si>
  <si>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</si>
  <si>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</si>
  <si>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</si>
  <si>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</si>
  <si>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</si>
  <si>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</si>
  <si>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</si>
  <si>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</si>
  <si>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</si>
  <si>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</si>
  <si>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</si>
  <si>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</si>
  <si>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</si>
  <si>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</si>
  <si>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</si>
  <si>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</si>
  <si>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</si>
  <si>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</si>
  <si>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</si>
  <si>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</si>
  <si>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</si>
  <si>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</si>
  <si>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</si>
  <si>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</si>
  <si>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</si>
  <si>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</si>
  <si>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</si>
  <si>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</si>
  <si>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</si>
  <si>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</si>
  <si>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</si>
  <si>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</si>
  <si>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</si>
  <si>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</si>
  <si>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</si>
  <si>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</si>
  <si>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</si>
  <si>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</si>
  <si>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</si>
  <si>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</si>
  <si>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</si>
  <si>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</si>
  <si>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</si>
  <si>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</si>
  <si>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</si>
  <si>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</si>
  <si>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</si>
  <si>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</si>
  <si>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</si>
  <si>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</si>
  <si>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</si>
  <si>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</si>
  <si>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</si>
  <si>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</si>
  <si>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</si>
  <si>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</si>
  <si>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</si>
  <si>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</si>
  <si>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</si>
  <si>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</si>
  <si>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</si>
  <si>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</si>
  <si>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</si>
  <si>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</si>
  <si>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</si>
  <si>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</si>
  <si>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</si>
  <si>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</si>
  <si>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</si>
  <si>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</si>
  <si>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</si>
  <si>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</si>
  <si>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</si>
  <si>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</si>
  <si>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</si>
  <si>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</si>
  <si>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</si>
  <si>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</si>
  <si>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</si>
  <si>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</si>
  <si>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</si>
  <si>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</si>
  <si>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</si>
  <si>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</si>
  <si>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</si>
  <si>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</si>
  <si>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</si>
  <si>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</si>
  <si>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</si>
  <si>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</si>
  <si>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</si>
  <si>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</si>
  <si>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</si>
  <si>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</si>
  <si>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</si>
  <si>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</si>
  <si>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</si>
  <si>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</si>
  <si>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</si>
  <si>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</si>
  <si>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</si>
  <si>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</si>
  <si>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</si>
  <si>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</si>
  <si>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</si>
  <si>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</si>
  <si>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</si>
  <si>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</si>
  <si>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</si>
  <si>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</si>
  <si>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</si>
  <si>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</si>
  <si>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</si>
  <si>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</si>
  <si>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</si>
  <si>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</si>
  <si>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Christchurch</t>
  </si>
  <si>
    <t>Accomodation</t>
  </si>
  <si>
    <t>Fire and Emergency New Zealand</t>
  </si>
  <si>
    <t>Rhys Jones</t>
  </si>
  <si>
    <t>Part of employment agreement</t>
  </si>
  <si>
    <t>iPhone and iPad rental &amp; usage</t>
  </si>
  <si>
    <t>Napier</t>
  </si>
  <si>
    <t>Car Park at NHQ</t>
  </si>
  <si>
    <t>Meals</t>
  </si>
  <si>
    <t>Rotorua</t>
  </si>
  <si>
    <t>Wellington</t>
  </si>
  <si>
    <t>Meeting with NEMA and Australian VIP visit</t>
  </si>
  <si>
    <t>Breakfast in Napier - area visit with NEMA</t>
  </si>
  <si>
    <t>Carpark</t>
  </si>
  <si>
    <t>Airfares</t>
  </si>
  <si>
    <t>Recruits Course Graduation</t>
  </si>
  <si>
    <t>TE IHU Celebrating success event</t>
  </si>
  <si>
    <t>Area visit with NEMA - Accommodation related charges</t>
  </si>
  <si>
    <t>Area visit with NEMA - carparking with Accommodation</t>
  </si>
  <si>
    <t>Area visit with NEMA - 3 Nights' Accommodation</t>
  </si>
  <si>
    <t>Dinner at Christchurch District Visit - 3 attendees were present for this meal</t>
  </si>
  <si>
    <t>Breakfast Christchurch District Visit - 3 attendees were present for this meal</t>
  </si>
  <si>
    <t>This disclosure has been approved by the Deputy Chief Executive - Finance and Business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</si>
</sst>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_(* #,##0.00_);_(* \(#,##0.00\);_(* &quot;-&quot;??_);_(@_)"/>
  </numFmts>
  <fonts count="5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1"/>
      <color rgb="FFFF0000"/>
      <name val="Calibri"/>
      <family val="2"/>
      <scheme val="minor"/>
    </font>
    <font>
      <b/>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13" fillId="0" borderId="0" applyNumberFormat="0" applyFill="0" applyBorder="0" applyAlignment="0" applyProtection="0"/>
    <xf numFmtId="165" fontId="26"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168" fontId="2" fillId="0" borderId="0" applyFont="0" applyFill="0" applyBorder="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0" borderId="12" applyNumberFormat="0" applyFill="0" applyAlignment="0" applyProtection="0"/>
    <xf numFmtId="0" fontId="45" fillId="0" borderId="13" applyNumberFormat="0" applyFill="0" applyAlignment="0" applyProtection="0"/>
    <xf numFmtId="0" fontId="45" fillId="0" borderId="0" applyNumberFormat="0" applyFill="0" applyBorder="0" applyAlignment="0" applyProtection="0"/>
    <xf numFmtId="0" fontId="46" fillId="12" borderId="0" applyNumberFormat="0" applyBorder="0" applyAlignment="0" applyProtection="0"/>
    <xf numFmtId="0" fontId="47" fillId="13" borderId="0" applyNumberFormat="0" applyBorder="0" applyAlignment="0" applyProtection="0"/>
    <xf numFmtId="0" fontId="48" fillId="14" borderId="0" applyNumberFormat="0" applyBorder="0" applyAlignment="0" applyProtection="0"/>
    <xf numFmtId="0" fontId="49" fillId="15" borderId="14" applyNumberFormat="0" applyAlignment="0" applyProtection="0"/>
    <xf numFmtId="0" fontId="50" fillId="16" borderId="15" applyNumberFormat="0" applyAlignment="0" applyProtection="0"/>
    <xf numFmtId="0" fontId="51" fillId="16" borderId="14" applyNumberFormat="0" applyAlignment="0" applyProtection="0"/>
    <xf numFmtId="0" fontId="52" fillId="0" borderId="16" applyNumberFormat="0" applyFill="0" applyAlignment="0" applyProtection="0"/>
    <xf numFmtId="0" fontId="53" fillId="17" borderId="17" applyNumberFormat="0" applyAlignment="0" applyProtection="0"/>
    <xf numFmtId="0" fontId="40" fillId="0" borderId="0" applyNumberFormat="0" applyFill="0" applyBorder="0" applyAlignment="0" applyProtection="0"/>
    <xf numFmtId="0" fontId="54" fillId="0" borderId="0" applyNumberFormat="0" applyFill="0" applyBorder="0" applyAlignment="0" applyProtection="0"/>
    <xf numFmtId="0" fontId="41" fillId="0" borderId="19" applyNumberFormat="0" applyFill="0" applyAlignment="0" applyProtection="0"/>
    <xf numFmtId="0" fontId="5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5"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0" fontId="1" fillId="18" borderId="18" applyNumberFormat="0" applyFont="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21"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21" fillId="0" borderId="0" xfId="0" applyFont="1" applyFill="1" applyBorder="1" applyAlignment="1" applyProtection="1">
      <alignment vertical="center" wrapText="1" readingOrder="1"/>
    </xf>
    <xf numFmtId="0" fontId="20" fillId="0" borderId="0" xfId="0" applyFont="1" applyFill="1" applyBorder="1" applyAlignment="1" applyProtection="1">
      <alignment vertical="center" wrapText="1" readingOrder="1"/>
    </xf>
    <xf numFmtId="0" fontId="24" fillId="0" borderId="0" xfId="0" applyFont="1" applyFill="1" applyBorder="1" applyAlignment="1" applyProtection="1">
      <alignment vertical="center" wrapText="1" readingOrder="1"/>
    </xf>
    <xf numFmtId="0" fontId="24" fillId="0" borderId="3" xfId="0" applyFont="1" applyFill="1" applyBorder="1" applyAlignment="1" applyProtection="1">
      <alignment vertical="center" wrapText="1" readingOrder="1"/>
    </xf>
    <xf numFmtId="0" fontId="3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7" fillId="6" borderId="0" xfId="0" applyFont="1" applyFill="1" applyAlignment="1" applyProtection="1"/>
    <xf numFmtId="0" fontId="7" fillId="6" borderId="0" xfId="0" applyFont="1" applyFill="1" applyAlignment="1" applyProtection="1">
      <alignment wrapText="1"/>
    </xf>
    <xf numFmtId="0" fontId="0" fillId="0" borderId="0" xfId="0" applyProtection="1"/>
    <xf numFmtId="0" fontId="29" fillId="0" borderId="0" xfId="0" applyFont="1" applyBorder="1" applyProtection="1"/>
    <xf numFmtId="166" fontId="28" fillId="0" borderId="0" xfId="0" applyNumberFormat="1"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7" fillId="0" borderId="0" xfId="0" applyFont="1" applyBorder="1" applyAlignment="1" applyProtection="1">
      <alignment wrapText="1"/>
    </xf>
    <xf numFmtId="0" fontId="4"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4"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7"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7" fillId="0" borderId="0" xfId="0" applyFont="1" applyBorder="1" applyAlignment="1" applyProtection="1">
      <alignment vertical="center" wrapText="1" readingOrder="1"/>
    </xf>
    <xf numFmtId="0" fontId="23"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6"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5" fillId="0" borderId="0" xfId="0" applyFont="1" applyFill="1" applyBorder="1" applyAlignment="1" applyProtection="1">
      <alignment wrapText="1"/>
    </xf>
    <xf numFmtId="0" fontId="4" fillId="0" borderId="0" xfId="0" applyFont="1" applyBorder="1" applyAlignment="1" applyProtection="1">
      <alignment vertical="center" wrapText="1"/>
    </xf>
    <xf numFmtId="0" fontId="0" fillId="0" borderId="0" xfId="0" applyAlignment="1" applyProtection="1">
      <alignment vertical="center" wrapText="1"/>
    </xf>
    <xf numFmtId="0" fontId="22" fillId="3" borderId="0" xfId="0" applyFont="1" applyFill="1" applyBorder="1" applyAlignment="1" applyProtection="1">
      <alignment vertical="center" wrapText="1" readingOrder="1"/>
    </xf>
    <xf numFmtId="0" fontId="19" fillId="3" borderId="0" xfId="0" applyFont="1" applyFill="1" applyBorder="1" applyAlignment="1" applyProtection="1"/>
    <xf numFmtId="0" fontId="7"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4" fillId="0" borderId="5" xfId="0" applyNumberFormat="1" applyFont="1" applyFill="1" applyBorder="1" applyAlignment="1" applyProtection="1">
      <alignment horizontal="center" vertical="center" wrapText="1"/>
    </xf>
    <xf numFmtId="0" fontId="18" fillId="0" borderId="0" xfId="0" applyFont="1" applyFill="1" applyBorder="1" applyAlignment="1" applyProtection="1">
      <alignment vertical="center"/>
    </xf>
    <xf numFmtId="1" fontId="20" fillId="0" borderId="0" xfId="0" applyNumberFormat="1" applyFont="1" applyFill="1" applyBorder="1" applyAlignment="1" applyProtection="1">
      <alignment horizontal="center" vertical="center" wrapText="1"/>
    </xf>
    <xf numFmtId="165" fontId="20" fillId="0" borderId="0" xfId="2" applyFont="1" applyFill="1" applyBorder="1" applyAlignment="1" applyProtection="1">
      <alignment vertical="center" wrapText="1" readingOrder="1"/>
    </xf>
    <xf numFmtId="0" fontId="18"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21" fillId="2" borderId="0" xfId="0" applyFont="1" applyFill="1" applyAlignment="1" applyProtection="1">
      <alignment horizontal="center" vertical="center"/>
    </xf>
    <xf numFmtId="0" fontId="30" fillId="0" borderId="0" xfId="0" applyFont="1" applyFill="1" applyAlignment="1" applyProtection="1">
      <alignment horizontal="center"/>
    </xf>
    <xf numFmtId="0" fontId="14" fillId="0" borderId="0" xfId="0" applyFont="1" applyAlignment="1" applyProtection="1">
      <alignment vertical="center"/>
    </xf>
    <xf numFmtId="0" fontId="22" fillId="2" borderId="0" xfId="0" applyFont="1" applyFill="1" applyAlignment="1" applyProtection="1">
      <alignment horizontal="justify" vertical="center"/>
    </xf>
    <xf numFmtId="0" fontId="10" fillId="0" borderId="0" xfId="0" applyFont="1" applyAlignment="1" applyProtection="1">
      <alignment vertical="center"/>
    </xf>
    <xf numFmtId="0" fontId="10" fillId="0" borderId="0" xfId="0" applyFont="1" applyFill="1" applyAlignment="1" applyProtection="1">
      <alignment vertical="center"/>
    </xf>
    <xf numFmtId="0" fontId="10" fillId="0" borderId="0" xfId="0" applyFont="1" applyFill="1" applyAlignment="1" applyProtection="1">
      <alignment vertical="center" wrapText="1"/>
    </xf>
    <xf numFmtId="0" fontId="14" fillId="0" borderId="0" xfId="0" applyFont="1" applyFill="1" applyAlignment="1" applyProtection="1">
      <alignment horizontal="justify" vertical="center"/>
    </xf>
    <xf numFmtId="0" fontId="10" fillId="0" borderId="0" xfId="0" applyFont="1" applyFill="1" applyAlignment="1" applyProtection="1">
      <alignment horizontal="justify" vertical="center"/>
    </xf>
    <xf numFmtId="0" fontId="22" fillId="3" borderId="0" xfId="0" applyFont="1" applyFill="1" applyAlignment="1" applyProtection="1">
      <alignment horizontal="justify" vertical="center"/>
    </xf>
    <xf numFmtId="0" fontId="14" fillId="0" borderId="0" xfId="0" applyFont="1" applyAlignment="1" applyProtection="1">
      <alignment horizontal="justify" vertical="center"/>
    </xf>
    <xf numFmtId="0" fontId="10" fillId="0" borderId="0" xfId="0" applyFont="1" applyAlignment="1" applyProtection="1">
      <alignment vertical="center" wrapText="1"/>
    </xf>
    <xf numFmtId="0" fontId="14" fillId="0" borderId="0" xfId="1" applyFont="1" applyAlignment="1" applyProtection="1">
      <alignment horizontal="justify" vertical="center"/>
    </xf>
    <xf numFmtId="0" fontId="10" fillId="0" borderId="0" xfId="0" applyFont="1" applyAlignment="1" applyProtection="1">
      <alignment horizontal="justify" vertical="center"/>
    </xf>
    <xf numFmtId="0" fontId="14" fillId="0" borderId="0" xfId="0" applyFont="1" applyAlignment="1" applyProtection="1">
      <alignment horizontal="left" vertical="center" wrapText="1"/>
    </xf>
    <xf numFmtId="0" fontId="15" fillId="0" borderId="0" xfId="1" applyFont="1" applyAlignment="1" applyProtection="1">
      <alignment vertical="center"/>
    </xf>
    <xf numFmtId="0" fontId="15" fillId="0" borderId="0" xfId="1" applyFont="1" applyAlignment="1" applyProtection="1">
      <alignment horizontal="justify" vertical="center"/>
    </xf>
    <xf numFmtId="0" fontId="14" fillId="9" borderId="0" xfId="1" applyFont="1" applyFill="1" applyAlignment="1" applyProtection="1">
      <alignment horizontal="justify" vertical="center"/>
    </xf>
    <xf numFmtId="0" fontId="14" fillId="0" borderId="0" xfId="0" applyFont="1" applyAlignment="1" applyProtection="1">
      <alignment horizontal="center" vertical="center"/>
    </xf>
    <xf numFmtId="0" fontId="0" fillId="0" borderId="0" xfId="0" applyProtection="1">
      <protection locked="0"/>
    </xf>
    <xf numFmtId="0" fontId="22" fillId="3" borderId="0" xfId="0" applyFont="1" applyFill="1" applyBorder="1" applyAlignment="1" applyProtection="1">
      <alignment vertical="center" readingOrder="1"/>
    </xf>
    <xf numFmtId="0" fontId="36" fillId="0" borderId="0" xfId="0" applyFont="1" applyBorder="1" applyProtection="1"/>
    <xf numFmtId="166" fontId="22" fillId="8" borderId="0" xfId="0" applyNumberFormat="1" applyFont="1" applyFill="1" applyBorder="1" applyAlignment="1" applyProtection="1">
      <alignment horizontal="left" vertical="center" wrapText="1"/>
    </xf>
    <xf numFmtId="1" fontId="22"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2" fillId="3" borderId="0" xfId="0" applyNumberFormat="1" applyFont="1" applyFill="1" applyBorder="1" applyAlignment="1" applyProtection="1">
      <alignment vertical="center"/>
    </xf>
    <xf numFmtId="164" fontId="24" fillId="0" borderId="4" xfId="2" applyNumberFormat="1" applyFont="1" applyFill="1" applyBorder="1" applyAlignment="1" applyProtection="1">
      <alignment vertical="center" wrapText="1" readingOrder="1"/>
    </xf>
    <xf numFmtId="164" fontId="24" fillId="0" borderId="0" xfId="2" applyNumberFormat="1" applyFont="1" applyFill="1" applyBorder="1" applyAlignment="1" applyProtection="1">
      <alignment vertical="center" wrapText="1" readingOrder="1"/>
    </xf>
    <xf numFmtId="164" fontId="34" fillId="0" borderId="4" xfId="2" applyNumberFormat="1" applyFont="1" applyFill="1" applyBorder="1" applyAlignment="1" applyProtection="1">
      <alignment vertical="center" wrapText="1" readingOrder="1"/>
    </xf>
    <xf numFmtId="164" fontId="22"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9" fillId="4" borderId="0" xfId="0" applyFont="1" applyFill="1" applyBorder="1" applyAlignment="1" applyProtection="1">
      <alignment wrapText="1"/>
    </xf>
    <xf numFmtId="0" fontId="15" fillId="0" borderId="0" xfId="1" applyFont="1" applyFill="1" applyAlignment="1" applyProtection="1">
      <alignment horizontal="justify" vertical="center"/>
    </xf>
    <xf numFmtId="0" fontId="18" fillId="0" borderId="5" xfId="2" applyNumberFormat="1" applyFont="1" applyFill="1" applyBorder="1" applyAlignment="1" applyProtection="1">
      <alignment horizontal="center" vertical="center" wrapText="1" readingOrder="1"/>
    </xf>
    <xf numFmtId="0" fontId="18" fillId="0" borderId="0" xfId="2" applyNumberFormat="1" applyFont="1" applyFill="1" applyBorder="1" applyAlignment="1" applyProtection="1">
      <alignment horizontal="center" vertical="center" wrapText="1" readingOrder="1"/>
    </xf>
    <xf numFmtId="0" fontId="35" fillId="0" borderId="5" xfId="2" applyNumberFormat="1" applyFont="1" applyFill="1" applyBorder="1" applyAlignment="1" applyProtection="1">
      <alignment horizontal="center" vertical="center" wrapText="1" readingOrder="1"/>
    </xf>
    <xf numFmtId="0" fontId="23" fillId="0" borderId="0" xfId="0" applyFont="1" applyFill="1" applyAlignment="1" applyProtection="1">
      <alignment horizontal="center" wrapText="1"/>
    </xf>
    <xf numFmtId="0" fontId="38" fillId="3" borderId="0" xfId="0" applyFont="1" applyFill="1" applyBorder="1" applyAlignment="1" applyProtection="1">
      <alignment horizontal="center" vertical="center" readingOrder="1"/>
    </xf>
    <xf numFmtId="0" fontId="23" fillId="3" borderId="0" xfId="0" applyFont="1" applyFill="1" applyBorder="1" applyAlignment="1" applyProtection="1">
      <alignment vertical="center"/>
    </xf>
    <xf numFmtId="164" fontId="23" fillId="3" borderId="0" xfId="0" applyNumberFormat="1" applyFont="1" applyFill="1" applyBorder="1" applyAlignment="1" applyProtection="1">
      <alignment vertical="center"/>
    </xf>
    <xf numFmtId="0" fontId="7" fillId="4" borderId="0" xfId="0" applyFont="1" applyFill="1" applyBorder="1" applyAlignment="1" applyProtection="1">
      <alignment wrapText="1"/>
    </xf>
    <xf numFmtId="0" fontId="7"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7" fillId="4" borderId="0" xfId="0" applyFont="1" applyFill="1" applyAlignment="1" applyProtection="1"/>
    <xf numFmtId="0" fontId="7" fillId="4" borderId="0" xfId="0" applyFont="1" applyFill="1" applyAlignment="1" applyProtection="1">
      <alignment wrapText="1"/>
    </xf>
    <xf numFmtId="2" fontId="0" fillId="4" borderId="0" xfId="0" applyNumberFormat="1" applyFont="1" applyFill="1" applyAlignment="1" applyProtection="1">
      <alignment vertical="top"/>
    </xf>
    <xf numFmtId="0" fontId="7"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7" fillId="5" borderId="0" xfId="0" applyFont="1" applyFill="1" applyAlignment="1" applyProtection="1">
      <alignment horizontal="center" vertical="top"/>
    </xf>
    <xf numFmtId="1" fontId="7" fillId="5" borderId="0" xfId="0" applyNumberFormat="1" applyFont="1" applyFill="1" applyBorder="1" applyAlignment="1" applyProtection="1">
      <alignment horizontal="center"/>
    </xf>
    <xf numFmtId="0" fontId="7" fillId="4" borderId="0" xfId="0" applyFont="1" applyFill="1" applyBorder="1" applyAlignment="1" applyProtection="1">
      <alignment horizontal="center" wrapText="1"/>
    </xf>
    <xf numFmtId="0" fontId="7" fillId="5" borderId="0" xfId="0" applyFont="1" applyFill="1" applyAlignment="1" applyProtection="1">
      <alignment horizontal="center" wrapText="1"/>
    </xf>
    <xf numFmtId="0" fontId="21" fillId="3" borderId="0" xfId="0" applyFont="1" applyFill="1" applyBorder="1" applyAlignment="1" applyProtection="1">
      <alignment vertical="center" wrapText="1" readingOrder="1"/>
    </xf>
    <xf numFmtId="165" fontId="21" fillId="3" borderId="0" xfId="2" applyFont="1" applyFill="1" applyBorder="1" applyAlignment="1" applyProtection="1">
      <alignment horizontal="center" vertical="center" wrapText="1" readingOrder="1"/>
    </xf>
    <xf numFmtId="165" fontId="21" fillId="0" borderId="0" xfId="2" applyFont="1" applyFill="1" applyBorder="1" applyAlignment="1" applyProtection="1">
      <alignment horizontal="center" vertical="center" wrapText="1" readingOrder="1"/>
    </xf>
    <xf numFmtId="0" fontId="21" fillId="7" borderId="0" xfId="0" applyFont="1" applyFill="1" applyBorder="1" applyAlignment="1" applyProtection="1">
      <alignment vertical="center" wrapText="1" readingOrder="1"/>
    </xf>
    <xf numFmtId="165" fontId="21" fillId="7" borderId="0" xfId="2" applyFont="1" applyFill="1" applyBorder="1" applyAlignment="1" applyProtection="1">
      <alignment horizontal="center" vertical="center" wrapText="1" readingOrder="1"/>
    </xf>
    <xf numFmtId="0" fontId="23" fillId="0" borderId="0" xfId="0" applyFont="1" applyFill="1" applyBorder="1" applyAlignment="1" applyProtection="1">
      <alignment wrapText="1"/>
    </xf>
    <xf numFmtId="0" fontId="19" fillId="0" borderId="0" xfId="0" applyFont="1" applyProtection="1"/>
    <xf numFmtId="0" fontId="15" fillId="9" borderId="0" xfId="1" applyFont="1" applyFill="1" applyAlignment="1" applyProtection="1">
      <alignment vertical="center" wrapText="1"/>
    </xf>
    <xf numFmtId="167" fontId="18" fillId="10" borderId="3" xfId="0" applyNumberFormat="1" applyFont="1" applyFill="1" applyBorder="1" applyAlignment="1" applyProtection="1">
      <alignment vertical="center"/>
      <protection locked="0"/>
    </xf>
    <xf numFmtId="164" fontId="18" fillId="10" borderId="4" xfId="0" applyNumberFormat="1" applyFont="1" applyFill="1" applyBorder="1" applyAlignment="1" applyProtection="1">
      <alignment vertical="center" wrapText="1"/>
      <protection locked="0"/>
    </xf>
    <xf numFmtId="0" fontId="18" fillId="10" borderId="4" xfId="0" applyFont="1" applyFill="1" applyBorder="1" applyAlignment="1" applyProtection="1">
      <alignment vertical="center" wrapText="1"/>
      <protection locked="0"/>
    </xf>
    <xf numFmtId="0" fontId="18" fillId="10" borderId="5" xfId="0" applyFont="1" applyFill="1" applyBorder="1" applyAlignment="1" applyProtection="1">
      <alignment vertical="center" wrapText="1"/>
      <protection locked="0"/>
    </xf>
    <xf numFmtId="167" fontId="18"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8" fillId="10" borderId="4" xfId="0" applyNumberFormat="1" applyFont="1" applyFill="1" applyBorder="1" applyAlignment="1" applyProtection="1">
      <alignment horizontal="left" vertical="center" wrapText="1"/>
      <protection locked="0"/>
    </xf>
    <xf numFmtId="164" fontId="18" fillId="10" borderId="4" xfId="0" applyNumberFormat="1" applyFont="1" applyFill="1" applyBorder="1" applyAlignment="1" applyProtection="1">
      <alignment horizontal="right" vertical="center" wrapText="1"/>
      <protection locked="0"/>
    </xf>
    <xf numFmtId="0" fontId="13" fillId="0" borderId="0" xfId="1" applyFill="1" applyAlignment="1">
      <alignment wrapText="1"/>
    </xf>
    <xf numFmtId="167" fontId="18" fillId="10" borderId="8" xfId="0" applyNumberFormat="1" applyFont="1" applyFill="1" applyBorder="1" applyAlignment="1" applyProtection="1">
      <alignment vertical="center" wrapText="1"/>
      <protection locked="0"/>
    </xf>
    <xf numFmtId="164" fontId="18" fillId="10" borderId="9" xfId="0" applyNumberFormat="1" applyFont="1" applyFill="1" applyBorder="1" applyAlignment="1" applyProtection="1">
      <alignment vertical="center" wrapText="1"/>
      <protection locked="0"/>
    </xf>
    <xf numFmtId="0" fontId="18" fillId="10" borderId="9" xfId="0" applyFont="1" applyFill="1" applyBorder="1" applyAlignment="1" applyProtection="1">
      <alignment vertical="center" wrapText="1"/>
      <protection locked="0"/>
    </xf>
    <xf numFmtId="0" fontId="18" fillId="10" borderId="10" xfId="0" applyFont="1" applyFill="1" applyBorder="1" applyAlignment="1" applyProtection="1">
      <alignment vertical="center" wrapText="1"/>
      <protection locked="0"/>
    </xf>
    <xf numFmtId="167" fontId="18" fillId="3" borderId="3" xfId="0" applyNumberFormat="1" applyFont="1" applyFill="1" applyBorder="1" applyAlignment="1" applyProtection="1">
      <alignment vertical="center"/>
      <protection locked="0"/>
    </xf>
    <xf numFmtId="164" fontId="18" fillId="3" borderId="4" xfId="0" applyNumberFormat="1" applyFont="1" applyFill="1" applyBorder="1" applyAlignment="1" applyProtection="1">
      <alignment vertical="center" wrapText="1"/>
      <protection locked="0"/>
    </xf>
    <xf numFmtId="0" fontId="18" fillId="3" borderId="4" xfId="0" applyFont="1" applyFill="1" applyBorder="1" applyAlignment="1" applyProtection="1">
      <alignment vertical="center" wrapText="1"/>
      <protection locked="0"/>
    </xf>
    <xf numFmtId="0" fontId="18" fillId="3" borderId="5" xfId="0" applyFont="1" applyFill="1" applyBorder="1" applyAlignment="1" applyProtection="1">
      <alignment vertical="center" wrapText="1"/>
      <protection locked="0"/>
    </xf>
    <xf numFmtId="0" fontId="23" fillId="3" borderId="0"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readingOrder="1"/>
    </xf>
    <xf numFmtId="166" fontId="22" fillId="3" borderId="0" xfId="0" applyNumberFormat="1" applyFont="1" applyFill="1" applyBorder="1" applyAlignment="1" applyProtection="1">
      <alignment horizontal="left" vertical="center" wrapText="1"/>
    </xf>
    <xf numFmtId="1" fontId="22" fillId="3" borderId="0" xfId="0" applyNumberFormat="1" applyFont="1" applyFill="1" applyBorder="1" applyAlignment="1" applyProtection="1">
      <alignment horizontal="center" vertical="center" wrapText="1"/>
    </xf>
    <xf numFmtId="166" fontId="38" fillId="3" borderId="0" xfId="0" applyNumberFormat="1" applyFont="1" applyFill="1" applyBorder="1" applyAlignment="1" applyProtection="1">
      <alignment horizontal="center" vertical="center" wrapText="1"/>
    </xf>
    <xf numFmtId="0" fontId="37" fillId="11" borderId="7" xfId="0" applyFont="1" applyFill="1" applyBorder="1" applyAlignment="1" applyProtection="1">
      <alignment horizontal="center" vertical="center" wrapText="1"/>
    </xf>
    <xf numFmtId="167" fontId="18" fillId="11" borderId="3" xfId="0" applyNumberFormat="1" applyFont="1" applyFill="1" applyBorder="1" applyAlignment="1" applyProtection="1">
      <alignment vertical="center"/>
      <protection locked="0"/>
    </xf>
    <xf numFmtId="164" fontId="18" fillId="11" borderId="4" xfId="0" applyNumberFormat="1" applyFont="1" applyFill="1" applyBorder="1" applyAlignment="1" applyProtection="1">
      <alignment vertical="center" wrapText="1"/>
      <protection locked="0"/>
    </xf>
    <xf numFmtId="0" fontId="18" fillId="11" borderId="4" xfId="0" applyFont="1" applyFill="1" applyBorder="1" applyAlignment="1" applyProtection="1">
      <alignment vertical="center" wrapText="1"/>
      <protection locked="0"/>
    </xf>
    <xf numFmtId="0" fontId="18" fillId="11" borderId="5" xfId="0" applyFont="1" applyFill="1" applyBorder="1" applyAlignment="1" applyProtection="1">
      <alignment vertical="center" wrapText="1"/>
      <protection locked="0"/>
    </xf>
    <xf numFmtId="167" fontId="18"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8" fillId="11" borderId="4" xfId="0" applyNumberFormat="1" applyFont="1" applyFill="1" applyBorder="1" applyAlignment="1" applyProtection="1">
      <alignment horizontal="left" vertical="center" wrapText="1"/>
      <protection locked="0"/>
    </xf>
    <xf numFmtId="164" fontId="18"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8" fillId="3" borderId="0" xfId="0" applyFont="1" applyFill="1" applyBorder="1" applyAlignment="1" applyProtection="1">
      <alignment horizontal="center" vertical="center" wrapText="1"/>
    </xf>
    <xf numFmtId="0" fontId="0" fillId="11" borderId="4" xfId="0" applyFont="1" applyFill="1" applyBorder="1" applyAlignment="1" applyProtection="1">
      <alignment vertical="center"/>
      <protection locked="0"/>
    </xf>
    <xf numFmtId="0" fontId="18" fillId="0" borderId="0" xfId="0" applyFont="1" applyFill="1" applyBorder="1" applyAlignment="1" applyProtection="1">
      <alignment horizontal="center" vertical="center" wrapText="1" readingOrder="1"/>
    </xf>
    <xf numFmtId="0" fontId="17" fillId="11" borderId="2" xfId="0" applyFont="1" applyFill="1" applyBorder="1" applyAlignment="1" applyProtection="1">
      <alignment horizontal="left" vertical="center" wrapText="1" readingOrder="1"/>
      <protection locked="0"/>
    </xf>
    <xf numFmtId="0" fontId="16" fillId="0" borderId="6" xfId="0" applyFont="1" applyFill="1" applyBorder="1" applyAlignment="1" applyProtection="1">
      <alignment horizontal="left" vertical="center"/>
    </xf>
    <xf numFmtId="0" fontId="25" fillId="2" borderId="0" xfId="0" applyFont="1" applyFill="1" applyBorder="1" applyAlignment="1" applyProtection="1">
      <alignment horizontal="center" vertical="center"/>
    </xf>
    <xf numFmtId="0" fontId="39" fillId="11" borderId="2" xfId="0" applyFont="1" applyFill="1" applyBorder="1" applyAlignment="1" applyProtection="1">
      <alignment horizontal="left" vertical="center" wrapText="1" readingOrder="1"/>
      <protection locked="0"/>
    </xf>
    <xf numFmtId="167" fontId="39" fillId="11" borderId="2" xfId="0" applyNumberFormat="1" applyFont="1" applyFill="1" applyBorder="1" applyAlignment="1" applyProtection="1">
      <alignment horizontal="left" vertical="center" wrapText="1" readingOrder="1"/>
      <protection locked="0"/>
    </xf>
    <xf numFmtId="167" fontId="16" fillId="0" borderId="2" xfId="0" applyNumberFormat="1" applyFont="1" applyBorder="1" applyAlignment="1" applyProtection="1">
      <alignment horizontal="left" vertical="center" wrapText="1" readingOrder="1"/>
    </xf>
    <xf numFmtId="0" fontId="38" fillId="3" borderId="0"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8" fillId="0" borderId="1" xfId="0" applyFont="1" applyFill="1" applyBorder="1" applyAlignment="1" applyProtection="1">
      <alignment horizontal="center" vertical="center" wrapText="1" readingOrder="1"/>
    </xf>
    <xf numFmtId="0" fontId="8" fillId="0" borderId="0" xfId="0" applyFont="1" applyFill="1" applyBorder="1" applyAlignment="1" applyProtection="1">
      <alignment horizontal="center" vertical="center" wrapText="1" readingOrder="1"/>
    </xf>
    <xf numFmtId="0" fontId="23" fillId="3" borderId="0" xfId="0" applyFont="1" applyFill="1" applyBorder="1" applyAlignment="1" applyProtection="1">
      <alignment horizontal="center" vertical="center" wrapText="1" readingOrder="1"/>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xf>
    <xf numFmtId="0" fontId="38" fillId="3" borderId="6" xfId="0"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4" builtinId="27" customBuiltin="1"/>
    <cellStyle name="Calculation" xfId="18" builtinId="22" customBuiltin="1"/>
    <cellStyle name="Check Cell" xfId="20" builtinId="23" customBuiltin="1"/>
    <cellStyle name="Comma 2 2" xfId="7" xr:uid="{DEDD9A21-A624-48B3-8DFD-F7DBDBB994C9}"/>
    <cellStyle name="Comma 3" xfId="4" xr:uid="{35AE9615-50C0-497D-8560-476AB9385476}"/>
    <cellStyle name="Comma 3 2" xfId="6" xr:uid="{D96543F1-A741-4D39-B9BE-48BBB97585A5}"/>
    <cellStyle name="Currency" xfId="2" builtinId="4"/>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1" builtinId="8"/>
    <cellStyle name="Input" xfId="16" builtinId="20" customBuiltin="1"/>
    <cellStyle name="Linked Cell" xfId="19" builtinId="24" customBuiltin="1"/>
    <cellStyle name="Neutral" xfId="15" builtinId="28" customBuiltin="1"/>
    <cellStyle name="Normal" xfId="0" builtinId="0"/>
    <cellStyle name="Normal 2" xfId="48" xr:uid="{82C83FF9-8393-4AB8-8FD2-44A9E32E8148}"/>
    <cellStyle name="Normal 3" xfId="3" xr:uid="{A770CE30-8089-4BF3-B8F8-00A0CF8706C0}"/>
    <cellStyle name="Normal 3 2" xfId="5" xr:uid="{FF862B72-24FA-44B3-893E-DD72D7D4D6CA}"/>
    <cellStyle name="Note 2" xfId="49" xr:uid="{25FFC1D7-19C2-4CA2-9A01-0809291881C8}"/>
    <cellStyle name="Output" xfId="17" builtinId="21" customBuiltin="1"/>
    <cellStyle name="Title" xfId="8" builtinId="15" customBuiltin="1"/>
    <cellStyle name="Total" xfId="23" builtinId="25" customBuiltin="1"/>
    <cellStyle name="Warning Text" xfId="21" builtinId="11" customBuiltin="1"/>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2295525</xdr:colOff>
      <xdr:row>0</xdr:row>
      <xdr:rowOff>0</xdr:rowOff>
    </xdr:from>
    <xdr:to>
      <xdr:col>7</xdr:col>
      <xdr:colOff>0</xdr:colOff>
      <xdr:row>15</xdr:row>
      <xdr:rowOff>47625</xdr:rowOff>
    </xdr:to>
    <xdr:pic>
      <xdr:nvPicPr>
        <xdr:cNvPr id="3" name="Picture 2">
          <a:extLst>
            <a:ext uri="{FF2B5EF4-FFF2-40B4-BE49-F238E27FC236}">
              <a16:creationId xmlns:a16="http://schemas.microsoft.com/office/drawing/2014/main" id="{64B18D0F-B7EF-4313-830B-4F34843CA18C}"/>
            </a:ext>
          </a:extLst>
        </xdr:cNvPr>
        <xdr:cNvPicPr>
          <a:picLocks noChangeAspect="1"/>
        </xdr:cNvPicPr>
      </xdr:nvPicPr>
      <xdr:blipFill>
        <a:blip xmlns:r="http://schemas.openxmlformats.org/officeDocument/2006/relationships" r:embed="rId1"/>
        <a:stretch>
          <a:fillRect/>
        </a:stretch>
      </xdr:blipFill>
      <xdr:spPr>
        <a:xfrm>
          <a:off x="13354050" y="0"/>
          <a:ext cx="2619375" cy="4038600"/>
        </a:xfrm>
        <a:prstGeom prst="rect">
          <a:avLst/>
        </a:prstGeom>
      </xdr:spPr>
    </xdr:pic>
    <xdr:clientData/>
  </xdr:twoCellAnchor>
  <xdr:twoCellAnchor editAs="oneCell">
    <xdr:from>
      <xdr:col>5</xdr:col>
      <xdr:colOff>2295525</xdr:colOff>
      <xdr:row>14</xdr:row>
      <xdr:rowOff>123825</xdr:rowOff>
    </xdr:from>
    <xdr:to>
      <xdr:col>7</xdr:col>
      <xdr:colOff>0</xdr:colOff>
      <xdr:row>33</xdr:row>
      <xdr:rowOff>123824</xdr:rowOff>
    </xdr:to>
    <xdr:pic>
      <xdr:nvPicPr>
        <xdr:cNvPr id="4" name="Picture 3">
          <a:extLst>
            <a:ext uri="{FF2B5EF4-FFF2-40B4-BE49-F238E27FC236}">
              <a16:creationId xmlns:a16="http://schemas.microsoft.com/office/drawing/2014/main" id="{2C9223A2-C0C0-400F-9611-EBC02251FF69}"/>
            </a:ext>
          </a:extLst>
        </xdr:cNvPr>
        <xdr:cNvPicPr>
          <a:picLocks noChangeAspect="1"/>
        </xdr:cNvPicPr>
      </xdr:nvPicPr>
      <xdr:blipFill>
        <a:blip xmlns:r="http://schemas.openxmlformats.org/officeDocument/2006/relationships" r:embed="rId2"/>
        <a:stretch>
          <a:fillRect/>
        </a:stretch>
      </xdr:blipFill>
      <xdr:spPr>
        <a:xfrm>
          <a:off x="13354050" y="3952875"/>
          <a:ext cx="2619375" cy="3505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NF1\Public\NHQ\Finance\Common\Temp\Purchase%20Card\Journals\200205_CEONS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FinancialAccounting/Other_Reporting/CE%20expense%20reporting/2019-20/CE%20Expense%20Disclosure_July19-%20Ap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_YTD0328"/>
      <sheetName val="Export_YTD0328_Rem"/>
      <sheetName val="YTD0328"/>
      <sheetName val="YTD0328_Rem"/>
      <sheetName val="AP_YTD0328"/>
      <sheetName val="YTD0328_T"/>
      <sheetName val="Upload_YTDMar_T"/>
      <sheetName val="YTD_0328_R"/>
      <sheetName val="Upload_YTDMar_R"/>
      <sheetName val="Export_0329_0429"/>
      <sheetName val="0329_0429_3May"/>
      <sheetName val="AP_0329_0429_3May"/>
      <sheetName val="0329_0429_T"/>
      <sheetName val="Upload_Apr_T"/>
      <sheetName val="0329_0429_R"/>
      <sheetName val="Upload_Apr_R"/>
      <sheetName val="Export_0329_0429_21May"/>
      <sheetName val="0329_0429_R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All other expenses"/>
      <sheetName val="Hospitality"/>
      <sheetName val="Gifts and benefits"/>
      <sheetName val="Rhys' Travel Schedule"/>
      <sheetName val="April GL BU5010"/>
      <sheetName val="April Orbit"/>
      <sheetName val="April PCard"/>
      <sheetName val="March GL BU5010"/>
      <sheetName val="March Orbit"/>
      <sheetName val="March PCard"/>
      <sheetName val="February GL BU5010"/>
      <sheetName val="February Orbit"/>
      <sheetName val="February PCard"/>
      <sheetName val="January PCard"/>
      <sheetName val="January Orbit"/>
      <sheetName val="January GL BU5010"/>
      <sheetName val="December GL BU5010"/>
      <sheetName val="December Orbit"/>
      <sheetName val="December PCard"/>
      <sheetName val="November GL BU5010"/>
      <sheetName val="November Orbit"/>
      <sheetName val="November PCard"/>
      <sheetName val="October GL BU5010"/>
      <sheetName val="October Orbit"/>
      <sheetName val="October PCard"/>
      <sheetName val="September GL BU5010"/>
      <sheetName val="September Orbit"/>
      <sheetName val="September PCard"/>
      <sheetName val="August GL BU5010"/>
      <sheetName val="August Orbit"/>
      <sheetName val="August PCard"/>
      <sheetName val="July GL BU5010"/>
      <sheetName val="July Orbit"/>
      <sheetName val="July PCard"/>
      <sheetName val="GL Codes_Mapped"/>
    </sheetNames>
    <sheetDataSet>
      <sheetData sheetId="0"/>
      <sheetData sheetId="1">
        <row r="2">
          <cell r="B2" t="str">
            <v>Fire and Emergency New Zealand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K61"/>
  <sheetViews>
    <sheetView tabSelected="1" zoomScaleNormal="100" workbookViewId="0">
      <selection activeCell="G7" sqref="G7"/>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171</v>
      </c>
      <c r="C2" s="174"/>
      <c r="D2" s="174"/>
      <c r="E2" s="174"/>
      <c r="F2" s="174"/>
      <c r="G2" s="46"/>
      <c r="H2" s="46"/>
      <c r="I2" s="46"/>
      <c r="J2" s="46"/>
      <c r="K2" s="46"/>
    </row>
    <row r="3" spans="1:11" ht="21" customHeight="1" x14ac:dyDescent="0.2">
      <c r="A3" s="4" t="s">
        <v>53</v>
      </c>
      <c r="B3" s="174" t="s">
        <v>172</v>
      </c>
      <c r="C3" s="174"/>
      <c r="D3" s="174"/>
      <c r="E3" s="174"/>
      <c r="F3" s="174"/>
      <c r="G3" s="46"/>
      <c r="H3" s="46"/>
      <c r="I3" s="46"/>
      <c r="J3" s="46"/>
      <c r="K3" s="46"/>
    </row>
    <row r="4" spans="1:11" ht="21" customHeight="1" x14ac:dyDescent="0.2">
      <c r="A4" s="4" t="s">
        <v>54</v>
      </c>
      <c r="B4" s="175">
        <v>44378</v>
      </c>
      <c r="C4" s="175"/>
      <c r="D4" s="175"/>
      <c r="E4" s="175"/>
      <c r="F4" s="175"/>
      <c r="G4" s="46"/>
      <c r="H4" s="46"/>
      <c r="I4" s="46"/>
      <c r="J4" s="46"/>
      <c r="K4" s="46"/>
    </row>
    <row r="5" spans="1:11" ht="21" customHeight="1" x14ac:dyDescent="0.2">
      <c r="A5" s="4" t="s">
        <v>55</v>
      </c>
      <c r="B5" s="175">
        <v>44681</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191</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2530.5700000000002</v>
      </c>
      <c r="C11" s="102" t="str">
        <f>IF(Travel!B6="",A34,Travel!B6)</f>
        <v>Figures include GST (where applicable)</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include GST (where applicable)</v>
      </c>
      <c r="D12" s="8"/>
      <c r="E12" s="10" t="s">
        <v>67</v>
      </c>
      <c r="F12" s="56">
        <f>'Gifts and benefits'!C26</f>
        <v>0</v>
      </c>
      <c r="G12" s="47"/>
      <c r="H12" s="47"/>
      <c r="I12" s="47"/>
      <c r="J12" s="47"/>
      <c r="K12" s="47"/>
    </row>
    <row r="13" spans="1:11" ht="27.75" customHeight="1" x14ac:dyDescent="0.2">
      <c r="A13" s="10" t="s">
        <v>68</v>
      </c>
      <c r="B13" s="94">
        <f>'All other expenses'!B73</f>
        <v>4906.6600000000008</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Travel!B55</f>
        <v>2530.5700000000002</v>
      </c>
      <c r="C16" s="104" t="str">
        <f>C11</f>
        <v>Figures include GST (where applicable)</v>
      </c>
      <c r="D16" s="59"/>
      <c r="E16" s="8"/>
      <c r="F16" s="60"/>
      <c r="G16" s="46"/>
      <c r="H16" s="46"/>
      <c r="I16" s="46"/>
      <c r="J16" s="46"/>
      <c r="K16" s="46"/>
    </row>
    <row r="17" spans="1:11" ht="27.75" customHeight="1" x14ac:dyDescent="0.2">
      <c r="A17" s="11" t="s">
        <v>72</v>
      </c>
      <c r="B17" s="96">
        <f>Travel!B69</f>
        <v>0</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COUNT(Travel!B26:B54)</f>
        <v>18</v>
      </c>
      <c r="C56" s="111"/>
      <c r="D56" s="111">
        <f>COUNTIF(Travel!D26:D54,"*")</f>
        <v>18</v>
      </c>
      <c r="E56" s="112"/>
      <c r="F56" s="112" t="b">
        <f>MIN(B56,D56)=MAX(B56,D56)</f>
        <v>1</v>
      </c>
    </row>
    <row r="57" spans="1:11" hidden="1" x14ac:dyDescent="0.2">
      <c r="A57" s="122"/>
      <c r="B57" s="111">
        <f>COUNT(Travel!B59:B68)</f>
        <v>0</v>
      </c>
      <c r="C57" s="111"/>
      <c r="D57" s="111">
        <f>COUNTIF(Travel!D59:D68,"*")</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expenses'!B11:B72)</f>
        <v>20</v>
      </c>
      <c r="C59" s="112"/>
      <c r="D59" s="112">
        <f>COUNTIF('All other expenses'!D11:D72,"*")</f>
        <v>20</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A1:M114"/>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Fire and Emergency New Zealand</v>
      </c>
      <c r="C2" s="176"/>
      <c r="D2" s="176"/>
      <c r="E2" s="176"/>
      <c r="F2" s="46"/>
    </row>
    <row r="3" spans="1:6" ht="21" customHeight="1" x14ac:dyDescent="0.2">
      <c r="A3" s="4" t="s">
        <v>110</v>
      </c>
      <c r="B3" s="176" t="str">
        <f>'Summary and sign-off'!B3:F3</f>
        <v>Rhys Jones</v>
      </c>
      <c r="C3" s="176"/>
      <c r="D3" s="176"/>
      <c r="E3" s="176"/>
      <c r="F3" s="46"/>
    </row>
    <row r="4" spans="1:6" ht="21" customHeight="1" x14ac:dyDescent="0.2">
      <c r="A4" s="4" t="s">
        <v>111</v>
      </c>
      <c r="B4" s="176">
        <f>'Summary and sign-off'!B4:F4</f>
        <v>44378</v>
      </c>
      <c r="C4" s="176"/>
      <c r="D4" s="176"/>
      <c r="E4" s="176"/>
      <c r="F4" s="46"/>
    </row>
    <row r="5" spans="1:6" ht="21" customHeight="1" x14ac:dyDescent="0.2">
      <c r="A5" s="4" t="s">
        <v>112</v>
      </c>
      <c r="B5" s="176">
        <f>'Summary and sign-off'!B5:F5</f>
        <v>44681</v>
      </c>
      <c r="C5" s="176"/>
      <c r="D5" s="176"/>
      <c r="E5" s="176"/>
      <c r="F5" s="46"/>
    </row>
    <row r="6" spans="1:6" ht="21" customHeight="1" x14ac:dyDescent="0.2">
      <c r="A6" s="4" t="s">
        <v>113</v>
      </c>
      <c r="B6" s="171" t="s">
        <v>80</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57"/>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44382</v>
      </c>
      <c r="B27" s="158">
        <v>126.5</v>
      </c>
      <c r="C27" s="159" t="s">
        <v>189</v>
      </c>
      <c r="D27" s="159" t="s">
        <v>177</v>
      </c>
      <c r="E27" s="160" t="s">
        <v>169</v>
      </c>
      <c r="F27" s="1"/>
    </row>
    <row r="28" spans="1:6" s="87" customFormat="1" x14ac:dyDescent="0.2">
      <c r="A28" s="157">
        <v>44383</v>
      </c>
      <c r="B28" s="158">
        <v>71.5</v>
      </c>
      <c r="C28" s="159" t="s">
        <v>190</v>
      </c>
      <c r="D28" s="159" t="s">
        <v>177</v>
      </c>
      <c r="E28" s="160" t="s">
        <v>169</v>
      </c>
      <c r="F28" s="1"/>
    </row>
    <row r="29" spans="1:6" s="87" customFormat="1" x14ac:dyDescent="0.2">
      <c r="A29" s="157">
        <v>44382</v>
      </c>
      <c r="B29" s="158">
        <v>149.99</v>
      </c>
      <c r="C29" s="159" t="s">
        <v>180</v>
      </c>
      <c r="D29" s="159" t="s">
        <v>170</v>
      </c>
      <c r="E29" s="160" t="s">
        <v>169</v>
      </c>
      <c r="F29" s="1"/>
    </row>
    <row r="30" spans="1:6" s="87" customFormat="1" x14ac:dyDescent="0.2">
      <c r="A30" s="157">
        <v>44409</v>
      </c>
      <c r="B30" s="158">
        <v>26.99</v>
      </c>
      <c r="C30" s="159" t="s">
        <v>181</v>
      </c>
      <c r="D30" s="159" t="s">
        <v>177</v>
      </c>
      <c r="E30" s="160" t="s">
        <v>175</v>
      </c>
      <c r="F30" s="1"/>
    </row>
    <row r="31" spans="1:6" s="87" customFormat="1" x14ac:dyDescent="0.2">
      <c r="A31" s="157">
        <v>44411</v>
      </c>
      <c r="B31" s="158">
        <v>18.399999999999999</v>
      </c>
      <c r="C31" s="159" t="s">
        <v>181</v>
      </c>
      <c r="D31" s="159" t="s">
        <v>177</v>
      </c>
      <c r="E31" s="160" t="s">
        <v>175</v>
      </c>
      <c r="F31" s="1"/>
    </row>
    <row r="32" spans="1:6" s="87" customFormat="1" x14ac:dyDescent="0.2">
      <c r="A32" s="157">
        <v>44409</v>
      </c>
      <c r="B32" s="158">
        <v>6.73</v>
      </c>
      <c r="C32" s="159" t="s">
        <v>186</v>
      </c>
      <c r="D32" s="159" t="s">
        <v>170</v>
      </c>
      <c r="E32" s="160" t="s">
        <v>175</v>
      </c>
      <c r="F32" s="1"/>
    </row>
    <row r="33" spans="1:6" s="87" customFormat="1" x14ac:dyDescent="0.2">
      <c r="A33" s="157">
        <v>44409</v>
      </c>
      <c r="B33" s="158">
        <v>24.5</v>
      </c>
      <c r="C33" s="159" t="s">
        <v>186</v>
      </c>
      <c r="D33" s="159" t="s">
        <v>170</v>
      </c>
      <c r="E33" s="160" t="s">
        <v>175</v>
      </c>
      <c r="F33" s="1"/>
    </row>
    <row r="34" spans="1:6" s="87" customFormat="1" x14ac:dyDescent="0.2">
      <c r="A34" s="157">
        <v>44409</v>
      </c>
      <c r="B34" s="158">
        <v>42</v>
      </c>
      <c r="C34" s="159" t="s">
        <v>187</v>
      </c>
      <c r="D34" s="159" t="s">
        <v>182</v>
      </c>
      <c r="E34" s="160" t="s">
        <v>175</v>
      </c>
      <c r="F34" s="1"/>
    </row>
    <row r="35" spans="1:6" s="87" customFormat="1" x14ac:dyDescent="0.2">
      <c r="A35" s="157">
        <v>44409</v>
      </c>
      <c r="B35" s="158">
        <v>541.33000000000004</v>
      </c>
      <c r="C35" s="159" t="s">
        <v>188</v>
      </c>
      <c r="D35" s="159" t="s">
        <v>170</v>
      </c>
      <c r="E35" s="160" t="s">
        <v>175</v>
      </c>
      <c r="F35" s="1"/>
    </row>
    <row r="36" spans="1:6" s="87" customFormat="1" x14ac:dyDescent="0.2">
      <c r="A36" s="157">
        <v>44530</v>
      </c>
      <c r="B36" s="158">
        <v>35.5</v>
      </c>
      <c r="C36" s="159" t="s">
        <v>182</v>
      </c>
      <c r="D36" s="159" t="s">
        <v>182</v>
      </c>
      <c r="E36" s="160" t="s">
        <v>179</v>
      </c>
      <c r="F36" s="1"/>
    </row>
    <row r="37" spans="1:6" s="87" customFormat="1" x14ac:dyDescent="0.2">
      <c r="A37" s="157">
        <v>44543</v>
      </c>
      <c r="B37" s="158">
        <v>143</v>
      </c>
      <c r="C37" s="159" t="s">
        <v>184</v>
      </c>
      <c r="D37" s="159" t="s">
        <v>183</v>
      </c>
      <c r="E37" s="160" t="s">
        <v>178</v>
      </c>
      <c r="F37" s="1"/>
    </row>
    <row r="38" spans="1:6" s="87" customFormat="1" x14ac:dyDescent="0.2">
      <c r="A38" s="157">
        <v>44541</v>
      </c>
      <c r="B38" s="158">
        <v>195</v>
      </c>
      <c r="C38" s="159" t="s">
        <v>185</v>
      </c>
      <c r="D38" s="159" t="s">
        <v>183</v>
      </c>
      <c r="E38" s="160" t="s">
        <v>169</v>
      </c>
      <c r="F38" s="1"/>
    </row>
    <row r="39" spans="1:6" s="87" customFormat="1" x14ac:dyDescent="0.2">
      <c r="A39" s="157">
        <v>44544</v>
      </c>
      <c r="B39" s="158">
        <v>284.02</v>
      </c>
      <c r="C39" s="159" t="s">
        <v>185</v>
      </c>
      <c r="D39" s="159" t="s">
        <v>183</v>
      </c>
      <c r="E39" s="160" t="s">
        <v>179</v>
      </c>
      <c r="F39" s="1"/>
    </row>
    <row r="40" spans="1:6" s="87" customFormat="1" x14ac:dyDescent="0.2">
      <c r="A40" s="157">
        <v>44540</v>
      </c>
      <c r="B40" s="158">
        <v>347.51</v>
      </c>
      <c r="C40" s="159" t="s">
        <v>184</v>
      </c>
      <c r="D40" s="159" t="s">
        <v>183</v>
      </c>
      <c r="E40" s="160" t="s">
        <v>179</v>
      </c>
      <c r="F40" s="1"/>
    </row>
    <row r="41" spans="1:6" s="87" customFormat="1" x14ac:dyDescent="0.2">
      <c r="A41" s="157">
        <v>44541</v>
      </c>
      <c r="B41" s="158">
        <v>19.380000000000003</v>
      </c>
      <c r="C41" s="159" t="s">
        <v>185</v>
      </c>
      <c r="D41" s="159" t="s">
        <v>183</v>
      </c>
      <c r="E41" s="160" t="s">
        <v>179</v>
      </c>
      <c r="F41" s="1"/>
    </row>
    <row r="42" spans="1:6" s="87" customFormat="1" x14ac:dyDescent="0.2">
      <c r="A42" s="157">
        <v>44539</v>
      </c>
      <c r="B42" s="158">
        <v>6.73</v>
      </c>
      <c r="C42" s="159" t="s">
        <v>184</v>
      </c>
      <c r="D42" s="159" t="s">
        <v>183</v>
      </c>
      <c r="E42" s="160" t="s">
        <v>179</v>
      </c>
      <c r="F42" s="1"/>
    </row>
    <row r="43" spans="1:6" s="87" customFormat="1" x14ac:dyDescent="0.2">
      <c r="A43" s="157">
        <v>44651</v>
      </c>
      <c r="B43" s="158">
        <v>109.43</v>
      </c>
      <c r="C43" s="159" t="s">
        <v>184</v>
      </c>
      <c r="D43" s="159" t="s">
        <v>183</v>
      </c>
      <c r="E43" s="160" t="s">
        <v>178</v>
      </c>
      <c r="F43" s="1"/>
    </row>
    <row r="44" spans="1:6" s="87" customFormat="1" x14ac:dyDescent="0.2">
      <c r="A44" s="157">
        <v>44651</v>
      </c>
      <c r="B44" s="158">
        <v>382.06</v>
      </c>
      <c r="C44" s="159" t="s">
        <v>184</v>
      </c>
      <c r="D44" s="159" t="s">
        <v>183</v>
      </c>
      <c r="E44" s="160" t="s">
        <v>179</v>
      </c>
      <c r="F44" s="1"/>
    </row>
    <row r="45" spans="1:6" s="87" customFormat="1" x14ac:dyDescent="0.2">
      <c r="A45" s="157"/>
      <c r="B45" s="158"/>
      <c r="C45" s="159"/>
      <c r="D45" s="159"/>
      <c r="E45" s="160"/>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x14ac:dyDescent="0.2">
      <c r="A49" s="157"/>
      <c r="B49" s="158"/>
      <c r="C49" s="159"/>
      <c r="D49" s="159"/>
      <c r="E49" s="160"/>
      <c r="F49" s="1"/>
    </row>
    <row r="50" spans="1:6" s="87" customFormat="1" x14ac:dyDescent="0.2">
      <c r="A50" s="157"/>
      <c r="B50" s="158"/>
      <c r="C50" s="159"/>
      <c r="D50" s="159"/>
      <c r="E50" s="160"/>
      <c r="F50" s="1"/>
    </row>
    <row r="51" spans="1:6" s="87" customFormat="1" x14ac:dyDescent="0.2">
      <c r="A51" s="157"/>
      <c r="B51" s="158"/>
      <c r="C51" s="159"/>
      <c r="D51" s="159"/>
      <c r="E51" s="160"/>
      <c r="F51" s="1"/>
    </row>
    <row r="52" spans="1:6" s="87" customFormat="1" x14ac:dyDescent="0.2">
      <c r="A52" s="157"/>
      <c r="B52" s="158"/>
      <c r="C52" s="159"/>
      <c r="D52" s="159"/>
      <c r="E52" s="160"/>
      <c r="F52" s="1"/>
    </row>
    <row r="53" spans="1:6" s="87" customFormat="1" x14ac:dyDescent="0.2">
      <c r="A53" s="157"/>
      <c r="B53" s="158"/>
      <c r="C53" s="159"/>
      <c r="D53" s="159"/>
      <c r="E53" s="160"/>
      <c r="F53" s="1"/>
    </row>
    <row r="54" spans="1:6" s="87" customFormat="1" hidden="1" x14ac:dyDescent="0.2">
      <c r="A54" s="147"/>
      <c r="B54" s="148"/>
      <c r="C54" s="149"/>
      <c r="D54" s="149"/>
      <c r="E54" s="150"/>
      <c r="F54" s="1"/>
    </row>
    <row r="55" spans="1:6" ht="19.5" customHeight="1" x14ac:dyDescent="0.2">
      <c r="A55" s="107" t="s">
        <v>125</v>
      </c>
      <c r="B55" s="108">
        <f>SUM(B26:B54)</f>
        <v>2530.5700000000002</v>
      </c>
      <c r="C55" s="168" t="str">
        <f>IF(SUBTOTAL(3,B26:B54)=SUBTOTAL(103,B26:B54),'Summary and sign-off'!$A$48,'Summary and sign-off'!$A$49)</f>
        <v>Check - there are no hidden rows with data</v>
      </c>
      <c r="D55" s="177" t="str">
        <f>IF('Summary and sign-off'!F56='Summary and sign-off'!F54,'Summary and sign-off'!A51,'Summary and sign-off'!A50)</f>
        <v>Check - each entry provides sufficient information</v>
      </c>
      <c r="E55" s="177"/>
      <c r="F55" s="46"/>
    </row>
    <row r="56" spans="1:6" ht="10.5" customHeight="1" x14ac:dyDescent="0.2">
      <c r="A56" s="27"/>
      <c r="B56" s="22"/>
      <c r="C56" s="27"/>
      <c r="D56" s="27"/>
      <c r="E56" s="27"/>
      <c r="F56" s="27"/>
    </row>
    <row r="57" spans="1:6" ht="24.75" customHeight="1" x14ac:dyDescent="0.2">
      <c r="A57" s="178" t="s">
        <v>126</v>
      </c>
      <c r="B57" s="178"/>
      <c r="C57" s="178"/>
      <c r="D57" s="178"/>
      <c r="E57" s="178"/>
      <c r="F57" s="46"/>
    </row>
    <row r="58" spans="1:6" ht="27" customHeight="1" x14ac:dyDescent="0.2">
      <c r="A58" s="35" t="s">
        <v>117</v>
      </c>
      <c r="B58" s="35" t="s">
        <v>62</v>
      </c>
      <c r="C58" s="35" t="s">
        <v>127</v>
      </c>
      <c r="D58" s="35" t="s">
        <v>128</v>
      </c>
      <c r="E58" s="35" t="s">
        <v>121</v>
      </c>
      <c r="F58" s="49"/>
    </row>
    <row r="59" spans="1:6" s="87" customFormat="1" hidden="1" x14ac:dyDescent="0.2">
      <c r="A59" s="133"/>
      <c r="B59" s="134"/>
      <c r="C59" s="135"/>
      <c r="D59" s="135"/>
      <c r="E59" s="136"/>
      <c r="F59" s="1"/>
    </row>
    <row r="60" spans="1:6" s="87" customFormat="1" x14ac:dyDescent="0.2">
      <c r="A60" s="157"/>
      <c r="B60" s="158"/>
      <c r="C60" s="159"/>
      <c r="D60" s="159"/>
      <c r="E60" s="160"/>
      <c r="F60" s="1"/>
    </row>
    <row r="61" spans="1:6" s="87" customFormat="1" x14ac:dyDescent="0.2">
      <c r="A61" s="157"/>
      <c r="B61" s="158"/>
      <c r="C61" s="159"/>
      <c r="D61" s="159"/>
      <c r="E61" s="160"/>
      <c r="F61" s="1"/>
    </row>
    <row r="62" spans="1:6" s="87" customFormat="1" x14ac:dyDescent="0.2">
      <c r="A62" s="157"/>
      <c r="B62" s="158"/>
      <c r="C62" s="159"/>
      <c r="D62" s="159"/>
      <c r="E62" s="160"/>
      <c r="F62" s="1"/>
    </row>
    <row r="63" spans="1:6" s="87" customFormat="1" x14ac:dyDescent="0.2">
      <c r="A63" s="157"/>
      <c r="B63" s="158"/>
      <c r="C63" s="159"/>
      <c r="D63" s="159"/>
      <c r="E63" s="160"/>
      <c r="F63" s="1"/>
    </row>
    <row r="64" spans="1:6" s="87" customFormat="1" x14ac:dyDescent="0.2">
      <c r="A64" s="157"/>
      <c r="B64" s="158"/>
      <c r="C64" s="159"/>
      <c r="D64" s="159"/>
      <c r="E64" s="160"/>
      <c r="F64" s="1"/>
    </row>
    <row r="65" spans="1:6" s="87" customFormat="1" x14ac:dyDescent="0.2">
      <c r="A65" s="157"/>
      <c r="B65" s="158"/>
      <c r="C65" s="159"/>
      <c r="D65" s="159"/>
      <c r="E65" s="160"/>
      <c r="F65" s="1"/>
    </row>
    <row r="66" spans="1:6" s="87" customFormat="1" x14ac:dyDescent="0.2">
      <c r="A66" s="157"/>
      <c r="B66" s="158"/>
      <c r="C66" s="159"/>
      <c r="D66" s="159"/>
      <c r="E66" s="160"/>
      <c r="F66" s="1"/>
    </row>
    <row r="67" spans="1:6" s="87" customFormat="1" x14ac:dyDescent="0.2">
      <c r="A67" s="157"/>
      <c r="B67" s="158"/>
      <c r="C67" s="159"/>
      <c r="D67" s="159"/>
      <c r="E67" s="160"/>
      <c r="F67" s="1"/>
    </row>
    <row r="68" spans="1:6" s="87" customFormat="1" hidden="1" x14ac:dyDescent="0.2">
      <c r="A68" s="133"/>
      <c r="B68" s="134"/>
      <c r="C68" s="135"/>
      <c r="D68" s="135"/>
      <c r="E68" s="136"/>
      <c r="F68" s="1"/>
    </row>
    <row r="69" spans="1:6" ht="19.5" customHeight="1" x14ac:dyDescent="0.2">
      <c r="A69" s="107" t="s">
        <v>129</v>
      </c>
      <c r="B69" s="108">
        <f>SUM(B59:B68)</f>
        <v>0</v>
      </c>
      <c r="C69" s="168" t="str">
        <f>IF(SUBTOTAL(3,B59:B68)=SUBTOTAL(103,B59:B68),'Summary and sign-off'!$A$48,'Summary and sign-off'!$A$49)</f>
        <v>Check - there are no hidden rows with data</v>
      </c>
      <c r="D69" s="177" t="str">
        <f>IF('Summary and sign-off'!F57='Summary and sign-off'!F54,'Summary and sign-off'!A51,'Summary and sign-off'!A50)</f>
        <v>Check - each entry provides sufficient information</v>
      </c>
      <c r="E69" s="177"/>
      <c r="F69" s="46"/>
    </row>
    <row r="70" spans="1:6" ht="10.5" customHeight="1" x14ac:dyDescent="0.2">
      <c r="A70" s="27"/>
      <c r="B70" s="92"/>
      <c r="C70" s="22"/>
      <c r="D70" s="27"/>
      <c r="E70" s="27"/>
      <c r="F70" s="27"/>
    </row>
    <row r="71" spans="1:6" ht="34.5" customHeight="1" x14ac:dyDescent="0.2">
      <c r="A71" s="50" t="s">
        <v>130</v>
      </c>
      <c r="B71" s="93">
        <f>B22+B55+B69</f>
        <v>2530.5700000000002</v>
      </c>
      <c r="C71" s="51"/>
      <c r="D71" s="51"/>
      <c r="E71" s="51"/>
      <c r="F71" s="26"/>
    </row>
    <row r="72" spans="1:6" x14ac:dyDescent="0.2">
      <c r="A72" s="27"/>
      <c r="B72" s="22"/>
      <c r="C72" s="27"/>
      <c r="D72" s="27"/>
      <c r="E72" s="27"/>
      <c r="F72" s="27"/>
    </row>
    <row r="73" spans="1:6" x14ac:dyDescent="0.2">
      <c r="A73" s="52" t="s">
        <v>73</v>
      </c>
      <c r="B73" s="25"/>
      <c r="C73" s="26"/>
      <c r="D73" s="26"/>
      <c r="E73" s="26"/>
      <c r="F73" s="27"/>
    </row>
    <row r="74" spans="1:6" ht="12.6" customHeight="1" x14ac:dyDescent="0.2">
      <c r="A74" s="23" t="s">
        <v>131</v>
      </c>
      <c r="B74" s="53"/>
      <c r="C74" s="53"/>
      <c r="D74" s="32"/>
      <c r="E74" s="32"/>
      <c r="F74" s="27"/>
    </row>
    <row r="75" spans="1:6" ht="12.95" customHeight="1" x14ac:dyDescent="0.2">
      <c r="A75" s="31" t="s">
        <v>132</v>
      </c>
      <c r="B75" s="27"/>
      <c r="C75" s="32"/>
      <c r="D75" s="27"/>
      <c r="E75" s="32"/>
      <c r="F75" s="27"/>
    </row>
    <row r="76" spans="1:6" x14ac:dyDescent="0.2">
      <c r="A76" s="31" t="s">
        <v>133</v>
      </c>
      <c r="B76" s="32"/>
      <c r="C76" s="32"/>
      <c r="D76" s="32"/>
      <c r="E76" s="54"/>
      <c r="F76" s="46"/>
    </row>
    <row r="77" spans="1:6" x14ac:dyDescent="0.2">
      <c r="A77" s="23" t="s">
        <v>79</v>
      </c>
      <c r="B77" s="25"/>
      <c r="C77" s="26"/>
      <c r="D77" s="26"/>
      <c r="E77" s="26"/>
      <c r="F77" s="27"/>
    </row>
    <row r="78" spans="1:6" ht="12.95" customHeight="1" x14ac:dyDescent="0.2">
      <c r="A78" s="31" t="s">
        <v>134</v>
      </c>
      <c r="B78" s="27"/>
      <c r="C78" s="32"/>
      <c r="D78" s="27"/>
      <c r="E78" s="32"/>
      <c r="F78" s="27"/>
    </row>
    <row r="79" spans="1:6" x14ac:dyDescent="0.2">
      <c r="A79" s="31" t="s">
        <v>135</v>
      </c>
      <c r="B79" s="32"/>
      <c r="C79" s="32"/>
      <c r="D79" s="32"/>
      <c r="E79" s="54"/>
      <c r="F79" s="46"/>
    </row>
    <row r="80" spans="1:6" x14ac:dyDescent="0.2">
      <c r="A80" s="36" t="s">
        <v>136</v>
      </c>
      <c r="B80" s="36"/>
      <c r="C80" s="36"/>
      <c r="D80" s="36"/>
      <c r="E80" s="54"/>
      <c r="F80" s="46"/>
    </row>
    <row r="81" spans="1:6" x14ac:dyDescent="0.2">
      <c r="A81" s="40"/>
      <c r="B81" s="27"/>
      <c r="C81" s="27"/>
      <c r="D81" s="27"/>
      <c r="E81" s="46"/>
      <c r="F81" s="46"/>
    </row>
    <row r="82" spans="1:6" hidden="1" x14ac:dyDescent="0.2">
      <c r="A82" s="40"/>
      <c r="B82" s="27"/>
      <c r="C82" s="27"/>
      <c r="D82" s="27"/>
      <c r="E82" s="46"/>
      <c r="F82" s="46"/>
    </row>
    <row r="83" spans="1:6" x14ac:dyDescent="0.2"/>
    <row r="84" spans="1:6" x14ac:dyDescent="0.2"/>
    <row r="85" spans="1:6" x14ac:dyDescent="0.2"/>
    <row r="86" spans="1:6" x14ac:dyDescent="0.2"/>
    <row r="87" spans="1:6" ht="12.75" hidden="1" customHeight="1" x14ac:dyDescent="0.2"/>
    <row r="88" spans="1:6" x14ac:dyDescent="0.2"/>
    <row r="89" spans="1:6" x14ac:dyDescent="0.2"/>
    <row r="90" spans="1:6" hidden="1" x14ac:dyDescent="0.2">
      <c r="A90" s="55"/>
      <c r="B90" s="46"/>
      <c r="C90" s="46"/>
      <c r="D90" s="46"/>
      <c r="E90" s="46"/>
      <c r="F90" s="46"/>
    </row>
    <row r="91" spans="1:6" hidden="1" x14ac:dyDescent="0.2">
      <c r="A91" s="55"/>
      <c r="B91" s="46"/>
      <c r="C91" s="46"/>
      <c r="D91" s="46"/>
      <c r="E91" s="46"/>
      <c r="F91" s="46"/>
    </row>
    <row r="92" spans="1:6" hidden="1" x14ac:dyDescent="0.2">
      <c r="A92" s="55"/>
      <c r="B92" s="46"/>
      <c r="C92" s="46"/>
      <c r="D92" s="46"/>
      <c r="E92" s="46"/>
      <c r="F92" s="46"/>
    </row>
    <row r="93" spans="1:6" hidden="1" x14ac:dyDescent="0.2">
      <c r="A93" s="55"/>
      <c r="B93" s="46"/>
      <c r="C93" s="46"/>
      <c r="D93" s="46"/>
      <c r="E93" s="46"/>
      <c r="F93" s="46"/>
    </row>
    <row r="94" spans="1:6" hidden="1" x14ac:dyDescent="0.2">
      <c r="A94" s="55"/>
      <c r="B94" s="46"/>
      <c r="C94" s="46"/>
      <c r="D94" s="46"/>
      <c r="E94" s="46"/>
      <c r="F94" s="46"/>
    </row>
    <row r="95" spans="1:6" x14ac:dyDescent="0.2"/>
    <row r="96" spans="1:6" x14ac:dyDescent="0.2"/>
    <row r="97" x14ac:dyDescent="0.2"/>
    <row r="98" x14ac:dyDescent="0.2"/>
    <row r="99" x14ac:dyDescent="0.2"/>
    <row r="100" x14ac:dyDescent="0.2"/>
    <row r="103" x14ac:dyDescent="0.2"/>
    <row r="104" x14ac:dyDescent="0.2"/>
    <row r="106" x14ac:dyDescent="0.2"/>
    <row r="107" x14ac:dyDescent="0.2"/>
    <row r="108" x14ac:dyDescent="0.2"/>
    <row r="109" x14ac:dyDescent="0.2"/>
    <row r="110" x14ac:dyDescent="0.2"/>
    <row r="111" x14ac:dyDescent="0.2"/>
    <row r="112" x14ac:dyDescent="0.2"/>
    <row r="113" x14ac:dyDescent="0.2"/>
    <row r="114" x14ac:dyDescent="0.2"/>
  </sheetData>
  <sheetProtection sheet="1" formatCells="0" formatRows="0" insertColumns="0" insertRows="0" deleteRows="0"/>
  <mergeCells count="15">
    <mergeCell ref="B7:E7"/>
    <mergeCell ref="B5:E5"/>
    <mergeCell ref="D69:E69"/>
    <mergeCell ref="A1:E1"/>
    <mergeCell ref="A24:E24"/>
    <mergeCell ref="A57:E57"/>
    <mergeCell ref="B2:E2"/>
    <mergeCell ref="B3:E3"/>
    <mergeCell ref="B4:E4"/>
    <mergeCell ref="A8:E8"/>
    <mergeCell ref="A9:E9"/>
    <mergeCell ref="B6:E6"/>
    <mergeCell ref="D22:E22"/>
    <mergeCell ref="D55:E5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53:A54 A12 A21 A59 A6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8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60:A67 A13:A20 A27:A52"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B59:B68 B12:B21 B26:B54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Fire and Emergency New Zealand</v>
      </c>
      <c r="C2" s="176"/>
      <c r="D2" s="176"/>
      <c r="E2" s="176"/>
      <c r="F2" s="38"/>
    </row>
    <row r="3" spans="1:6" ht="21" customHeight="1" x14ac:dyDescent="0.2">
      <c r="A3" s="4" t="s">
        <v>110</v>
      </c>
      <c r="B3" s="176" t="str">
        <f>'Summary and sign-off'!B3:F3</f>
        <v>Rhys Jones</v>
      </c>
      <c r="C3" s="176"/>
      <c r="D3" s="176"/>
      <c r="E3" s="176"/>
      <c r="F3" s="38"/>
    </row>
    <row r="4" spans="1:6" ht="21" customHeight="1" x14ac:dyDescent="0.2">
      <c r="A4" s="4" t="s">
        <v>111</v>
      </c>
      <c r="B4" s="176">
        <f>'Summary and sign-off'!B4:F4</f>
        <v>44378</v>
      </c>
      <c r="C4" s="176"/>
      <c r="D4" s="176"/>
      <c r="E4" s="176"/>
      <c r="F4" s="38"/>
    </row>
    <row r="5" spans="1:6" ht="21" customHeight="1" x14ac:dyDescent="0.2">
      <c r="A5" s="4" t="s">
        <v>112</v>
      </c>
      <c r="B5" s="176">
        <f>'Summary and sign-off'!B5:F5</f>
        <v>44681</v>
      </c>
      <c r="C5" s="176"/>
      <c r="D5" s="176"/>
      <c r="E5" s="176"/>
      <c r="F5" s="38"/>
    </row>
    <row r="6" spans="1:6" ht="21" customHeight="1" x14ac:dyDescent="0.2">
      <c r="A6" s="4" t="s">
        <v>113</v>
      </c>
      <c r="B6" s="171" t="s">
        <v>80</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Fire and Emergency New Zealand</v>
      </c>
      <c r="C2" s="176"/>
      <c r="D2" s="176"/>
      <c r="E2" s="176"/>
      <c r="F2" s="176"/>
    </row>
    <row r="3" spans="1:6" ht="21" customHeight="1" x14ac:dyDescent="0.2">
      <c r="A3" s="4" t="s">
        <v>110</v>
      </c>
      <c r="B3" s="176" t="str">
        <f>'Summary and sign-off'!B3:F3</f>
        <v>Rhys Jones</v>
      </c>
      <c r="C3" s="176"/>
      <c r="D3" s="176"/>
      <c r="E3" s="176"/>
      <c r="F3" s="176"/>
    </row>
    <row r="4" spans="1:6" ht="21" customHeight="1" x14ac:dyDescent="0.2">
      <c r="A4" s="4" t="s">
        <v>111</v>
      </c>
      <c r="B4" s="176">
        <f>'Summary and sign-off'!B4:F4</f>
        <v>44378</v>
      </c>
      <c r="C4" s="176"/>
      <c r="D4" s="176"/>
      <c r="E4" s="176"/>
      <c r="F4" s="176"/>
    </row>
    <row r="5" spans="1:6" ht="21" customHeight="1" x14ac:dyDescent="0.2">
      <c r="A5" s="4" t="s">
        <v>112</v>
      </c>
      <c r="B5" s="176">
        <f>'Summary and sign-off'!B5:F5</f>
        <v>44681</v>
      </c>
      <c r="C5" s="176"/>
      <c r="D5" s="176"/>
      <c r="E5" s="176"/>
      <c r="F5" s="176"/>
    </row>
    <row r="6" spans="1:6" ht="21" customHeight="1" x14ac:dyDescent="0.2">
      <c r="A6" s="4" t="s">
        <v>154</v>
      </c>
      <c r="B6" s="171" t="s">
        <v>80</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3000000}">
          <x14:formula1>
            <xm:f>'Summary and sign-off'!$A$45:$A$46</xm:f>
          </x14:formula1>
          <xm:sqref>C11:C24</xm:sqref>
        </x14:dataValidation>
        <x14:dataValidation type="list" errorStyle="information" operator="greaterThan" allowBlank="1" showInputMessage="1" prompt="Provide specific $ value if possible" xr:uid="{00000000-0002-0000-0500-000004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5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6000000}">
          <x14:formula1>
            <xm:f>'Summary and sign-off'!$A$29:$A$30</xm:f>
          </x14:formula1>
          <xm:sqref>B7:F7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39997558519241921"/>
    <pageSetUpPr fitToPage="1"/>
  </sheetPr>
  <dimension ref="A1:M91"/>
  <sheetViews>
    <sheetView zoomScaleNormal="100" workbookViewId="0">
      <selection activeCell="F20" sqref="F2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Fire and Emergency New Zealand</v>
      </c>
      <c r="C2" s="176"/>
      <c r="D2" s="176"/>
      <c r="E2" s="176"/>
      <c r="F2" s="24"/>
    </row>
    <row r="3" spans="1:6" ht="21" customHeight="1" x14ac:dyDescent="0.2">
      <c r="A3" s="4" t="s">
        <v>110</v>
      </c>
      <c r="B3" s="176" t="str">
        <f>'Summary and sign-off'!B3:F3</f>
        <v>Rhys Jones</v>
      </c>
      <c r="C3" s="176"/>
      <c r="D3" s="176"/>
      <c r="E3" s="176"/>
      <c r="F3" s="24"/>
    </row>
    <row r="4" spans="1:6" ht="21" customHeight="1" x14ac:dyDescent="0.2">
      <c r="A4" s="4" t="s">
        <v>111</v>
      </c>
      <c r="B4" s="176">
        <f>'Summary and sign-off'!B4:F4</f>
        <v>44378</v>
      </c>
      <c r="C4" s="176"/>
      <c r="D4" s="176"/>
      <c r="E4" s="176"/>
      <c r="F4" s="24"/>
    </row>
    <row r="5" spans="1:6" ht="21" customHeight="1" x14ac:dyDescent="0.2">
      <c r="A5" s="4" t="s">
        <v>112</v>
      </c>
      <c r="B5" s="176">
        <f>'Summary and sign-off'!B5:F5</f>
        <v>44681</v>
      </c>
      <c r="C5" s="176"/>
      <c r="D5" s="176"/>
      <c r="E5" s="176"/>
      <c r="F5" s="24"/>
    </row>
    <row r="6" spans="1:6" ht="21" customHeight="1" x14ac:dyDescent="0.2">
      <c r="A6" s="4" t="s">
        <v>113</v>
      </c>
      <c r="B6" s="171" t="s">
        <v>80</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57">
        <v>44378</v>
      </c>
      <c r="B13" s="158">
        <v>423.59</v>
      </c>
      <c r="C13" s="162" t="s">
        <v>173</v>
      </c>
      <c r="D13" s="162" t="s">
        <v>176</v>
      </c>
      <c r="E13" s="163"/>
      <c r="F13" s="3"/>
    </row>
    <row r="14" spans="1:6" s="87" customFormat="1" x14ac:dyDescent="0.2">
      <c r="A14" s="157">
        <v>44407</v>
      </c>
      <c r="B14" s="158">
        <v>68.75</v>
      </c>
      <c r="C14" s="162" t="s">
        <v>173</v>
      </c>
      <c r="D14" s="162" t="s">
        <v>174</v>
      </c>
      <c r="E14" s="163"/>
      <c r="F14" s="3"/>
    </row>
    <row r="15" spans="1:6" s="87" customFormat="1" x14ac:dyDescent="0.2">
      <c r="A15" s="157">
        <v>44410</v>
      </c>
      <c r="B15" s="158">
        <v>423.59</v>
      </c>
      <c r="C15" s="162" t="s">
        <v>173</v>
      </c>
      <c r="D15" s="162" t="s">
        <v>176</v>
      </c>
      <c r="E15" s="163"/>
      <c r="F15" s="3"/>
    </row>
    <row r="16" spans="1:6" s="87" customFormat="1" x14ac:dyDescent="0.2">
      <c r="A16" s="157">
        <v>44438</v>
      </c>
      <c r="B16" s="158">
        <v>67.98</v>
      </c>
      <c r="C16" s="162" t="s">
        <v>173</v>
      </c>
      <c r="D16" s="162" t="s">
        <v>174</v>
      </c>
      <c r="E16" s="163"/>
      <c r="F16" s="3"/>
    </row>
    <row r="17" spans="1:6" s="87" customFormat="1" x14ac:dyDescent="0.2">
      <c r="A17" s="157">
        <v>44440</v>
      </c>
      <c r="B17" s="158">
        <v>423.59</v>
      </c>
      <c r="C17" s="162" t="s">
        <v>173</v>
      </c>
      <c r="D17" s="162" t="s">
        <v>176</v>
      </c>
      <c r="E17" s="163"/>
      <c r="F17" s="3"/>
    </row>
    <row r="18" spans="1:6" s="87" customFormat="1" x14ac:dyDescent="0.2">
      <c r="A18" s="157">
        <v>44468</v>
      </c>
      <c r="B18" s="158">
        <v>68.52</v>
      </c>
      <c r="C18" s="162" t="s">
        <v>173</v>
      </c>
      <c r="D18" s="162" t="s">
        <v>174</v>
      </c>
      <c r="E18" s="163"/>
      <c r="F18" s="3"/>
    </row>
    <row r="19" spans="1:6" s="87" customFormat="1" x14ac:dyDescent="0.2">
      <c r="A19" s="157">
        <v>44470</v>
      </c>
      <c r="B19" s="158">
        <v>423.59</v>
      </c>
      <c r="C19" s="162" t="s">
        <v>173</v>
      </c>
      <c r="D19" s="162" t="s">
        <v>176</v>
      </c>
      <c r="E19" s="163"/>
      <c r="F19" s="3"/>
    </row>
    <row r="20" spans="1:6" s="87" customFormat="1" x14ac:dyDescent="0.2">
      <c r="A20" s="157">
        <v>44498</v>
      </c>
      <c r="B20" s="158">
        <v>68.08</v>
      </c>
      <c r="C20" s="162" t="s">
        <v>173</v>
      </c>
      <c r="D20" s="162" t="s">
        <v>174</v>
      </c>
      <c r="E20" s="163"/>
      <c r="F20" s="3"/>
    </row>
    <row r="21" spans="1:6" s="87" customFormat="1" x14ac:dyDescent="0.2">
      <c r="A21" s="157">
        <v>44501</v>
      </c>
      <c r="B21" s="158">
        <v>423.59</v>
      </c>
      <c r="C21" s="162" t="s">
        <v>173</v>
      </c>
      <c r="D21" s="162" t="s">
        <v>176</v>
      </c>
      <c r="E21" s="163"/>
      <c r="F21" s="3"/>
    </row>
    <row r="22" spans="1:6" s="87" customFormat="1" x14ac:dyDescent="0.2">
      <c r="A22" s="157">
        <v>44530</v>
      </c>
      <c r="B22" s="158">
        <v>67.52</v>
      </c>
      <c r="C22" s="162" t="s">
        <v>173</v>
      </c>
      <c r="D22" s="162" t="s">
        <v>174</v>
      </c>
      <c r="E22" s="163"/>
      <c r="F22" s="3"/>
    </row>
    <row r="23" spans="1:6" s="87" customFormat="1" x14ac:dyDescent="0.2">
      <c r="A23" s="157">
        <v>44531</v>
      </c>
      <c r="B23" s="158">
        <v>423.59</v>
      </c>
      <c r="C23" s="162" t="s">
        <v>173</v>
      </c>
      <c r="D23" s="162" t="s">
        <v>176</v>
      </c>
      <c r="E23" s="163"/>
      <c r="F23" s="3"/>
    </row>
    <row r="24" spans="1:6" s="87" customFormat="1" x14ac:dyDescent="0.2">
      <c r="A24" s="157">
        <v>44566</v>
      </c>
      <c r="B24" s="158">
        <v>423.59</v>
      </c>
      <c r="C24" s="162" t="s">
        <v>173</v>
      </c>
      <c r="D24" s="162" t="s">
        <v>176</v>
      </c>
      <c r="E24" s="163"/>
      <c r="F24" s="3"/>
    </row>
    <row r="25" spans="1:6" s="87" customFormat="1" x14ac:dyDescent="0.2">
      <c r="A25" s="157">
        <v>44578</v>
      </c>
      <c r="B25" s="158">
        <v>67.790000000000006</v>
      </c>
      <c r="C25" s="162" t="s">
        <v>173</v>
      </c>
      <c r="D25" s="162" t="s">
        <v>174</v>
      </c>
      <c r="E25" s="163"/>
      <c r="F25" s="3"/>
    </row>
    <row r="26" spans="1:6" s="87" customFormat="1" x14ac:dyDescent="0.2">
      <c r="A26" s="157">
        <v>44589</v>
      </c>
      <c r="B26" s="158">
        <v>67.69</v>
      </c>
      <c r="C26" s="162" t="s">
        <v>173</v>
      </c>
      <c r="D26" s="162" t="s">
        <v>174</v>
      </c>
      <c r="E26" s="163"/>
      <c r="F26" s="3"/>
    </row>
    <row r="27" spans="1:6" s="87" customFormat="1" x14ac:dyDescent="0.2">
      <c r="A27" s="157">
        <v>44593</v>
      </c>
      <c r="B27" s="158">
        <v>423.59</v>
      </c>
      <c r="C27" s="162" t="s">
        <v>173</v>
      </c>
      <c r="D27" s="162" t="s">
        <v>176</v>
      </c>
      <c r="E27" s="163"/>
      <c r="F27" s="3"/>
    </row>
    <row r="28" spans="1:6" s="87" customFormat="1" x14ac:dyDescent="0.2">
      <c r="A28" s="157">
        <v>44622</v>
      </c>
      <c r="B28" s="158">
        <v>67.67</v>
      </c>
      <c r="C28" s="162" t="s">
        <v>173</v>
      </c>
      <c r="D28" s="162" t="s">
        <v>174</v>
      </c>
      <c r="E28" s="163"/>
      <c r="F28" s="3"/>
    </row>
    <row r="29" spans="1:6" s="87" customFormat="1" x14ac:dyDescent="0.2">
      <c r="A29" s="157">
        <v>44650</v>
      </c>
      <c r="B29" s="158">
        <v>65</v>
      </c>
      <c r="C29" s="162" t="s">
        <v>173</v>
      </c>
      <c r="D29" s="162" t="s">
        <v>174</v>
      </c>
      <c r="E29" s="163"/>
      <c r="F29" s="3"/>
    </row>
    <row r="30" spans="1:6" s="87" customFormat="1" x14ac:dyDescent="0.2">
      <c r="A30" s="157">
        <v>44651</v>
      </c>
      <c r="B30" s="158">
        <v>423.59</v>
      </c>
      <c r="C30" s="162" t="s">
        <v>173</v>
      </c>
      <c r="D30" s="162" t="s">
        <v>176</v>
      </c>
      <c r="E30" s="163"/>
      <c r="F30" s="3"/>
    </row>
    <row r="31" spans="1:6" s="87" customFormat="1" x14ac:dyDescent="0.2">
      <c r="A31" s="157">
        <v>44652</v>
      </c>
      <c r="B31" s="158">
        <v>423.59</v>
      </c>
      <c r="C31" s="162" t="s">
        <v>173</v>
      </c>
      <c r="D31" s="162" t="s">
        <v>176</v>
      </c>
      <c r="E31" s="163"/>
      <c r="F31" s="3"/>
    </row>
    <row r="32" spans="1:6" s="87" customFormat="1" x14ac:dyDescent="0.2">
      <c r="A32" s="157">
        <v>44680</v>
      </c>
      <c r="B32" s="158">
        <v>61.76</v>
      </c>
      <c r="C32" s="162" t="s">
        <v>173</v>
      </c>
      <c r="D32" s="162" t="s">
        <v>174</v>
      </c>
      <c r="E32" s="163"/>
      <c r="F32" s="3"/>
    </row>
    <row r="33" spans="1:6" s="87" customFormat="1" x14ac:dyDescent="0.2">
      <c r="A33" s="157"/>
      <c r="B33" s="158"/>
      <c r="C33" s="162"/>
      <c r="D33" s="162"/>
      <c r="E33" s="163"/>
      <c r="F33" s="3"/>
    </row>
    <row r="34" spans="1:6" s="87" customFormat="1" x14ac:dyDescent="0.2">
      <c r="A34" s="157"/>
      <c r="B34" s="158"/>
      <c r="C34" s="162"/>
      <c r="D34" s="162"/>
      <c r="E34" s="163"/>
      <c r="F34" s="3"/>
    </row>
    <row r="35" spans="1:6" s="87" customFormat="1" x14ac:dyDescent="0.2">
      <c r="A35" s="157"/>
      <c r="B35" s="158"/>
      <c r="C35" s="162"/>
      <c r="D35" s="162"/>
      <c r="E35" s="163"/>
      <c r="F35" s="3"/>
    </row>
    <row r="36" spans="1:6" s="87" customFormat="1" x14ac:dyDescent="0.2">
      <c r="A36" s="157"/>
      <c r="B36" s="158"/>
      <c r="C36" s="162"/>
      <c r="D36" s="162"/>
      <c r="E36" s="163"/>
      <c r="F36" s="3"/>
    </row>
    <row r="37" spans="1:6" s="87" customFormat="1" x14ac:dyDescent="0.2">
      <c r="A37" s="157"/>
      <c r="B37" s="158"/>
      <c r="C37" s="162"/>
      <c r="D37" s="162"/>
      <c r="E37" s="163"/>
      <c r="F37" s="3"/>
    </row>
    <row r="38" spans="1:6" s="87" customFormat="1" x14ac:dyDescent="0.2">
      <c r="A38" s="157"/>
      <c r="B38" s="158"/>
      <c r="C38" s="162"/>
      <c r="D38" s="162"/>
      <c r="E38" s="163"/>
      <c r="F38" s="3"/>
    </row>
    <row r="39" spans="1:6" s="87" customFormat="1" x14ac:dyDescent="0.2">
      <c r="A39" s="157"/>
      <c r="B39" s="158"/>
      <c r="C39" s="162"/>
      <c r="D39" s="162"/>
      <c r="E39" s="163"/>
      <c r="F39" s="3"/>
    </row>
    <row r="40" spans="1:6" s="87" customFormat="1" x14ac:dyDescent="0.2">
      <c r="A40" s="157"/>
      <c r="B40" s="158"/>
      <c r="C40" s="162"/>
      <c r="D40" s="162"/>
      <c r="E40" s="163"/>
      <c r="F40" s="3"/>
    </row>
    <row r="41" spans="1:6" s="87" customFormat="1" x14ac:dyDescent="0.2">
      <c r="A41" s="157"/>
      <c r="B41" s="158"/>
      <c r="C41" s="162"/>
      <c r="D41" s="162"/>
      <c r="E41" s="163"/>
      <c r="F41" s="3"/>
    </row>
    <row r="42" spans="1:6" s="87" customFormat="1" x14ac:dyDescent="0.2">
      <c r="A42" s="157"/>
      <c r="B42" s="158"/>
      <c r="C42" s="162"/>
      <c r="D42" s="162"/>
      <c r="E42" s="163"/>
      <c r="F42" s="3"/>
    </row>
    <row r="43" spans="1:6" s="87" customFormat="1" x14ac:dyDescent="0.2">
      <c r="A43" s="157"/>
      <c r="B43" s="158"/>
      <c r="C43" s="162"/>
      <c r="D43" s="162"/>
      <c r="E43" s="163"/>
      <c r="F43" s="3"/>
    </row>
    <row r="44" spans="1:6" s="87" customFormat="1" x14ac:dyDescent="0.2">
      <c r="A44" s="157"/>
      <c r="B44" s="158"/>
      <c r="C44" s="162"/>
      <c r="D44" s="162"/>
      <c r="E44" s="163"/>
      <c r="F44" s="3"/>
    </row>
    <row r="45" spans="1:6" s="87" customFormat="1" x14ac:dyDescent="0.2">
      <c r="A45" s="157"/>
      <c r="B45" s="158"/>
      <c r="C45" s="162"/>
      <c r="D45" s="162"/>
      <c r="E45" s="163"/>
      <c r="F45" s="3"/>
    </row>
    <row r="46" spans="1:6" s="87" customFormat="1" x14ac:dyDescent="0.2">
      <c r="A46" s="157"/>
      <c r="B46" s="158"/>
      <c r="C46" s="162"/>
      <c r="D46" s="162"/>
      <c r="E46" s="163"/>
      <c r="F46" s="3"/>
    </row>
    <row r="47" spans="1:6" s="87" customFormat="1" x14ac:dyDescent="0.2">
      <c r="A47" s="157"/>
      <c r="B47" s="158"/>
      <c r="C47" s="162"/>
      <c r="D47" s="162"/>
      <c r="E47" s="163"/>
      <c r="F47" s="3"/>
    </row>
    <row r="48" spans="1:6" s="87" customFormat="1" x14ac:dyDescent="0.2">
      <c r="A48" s="157"/>
      <c r="B48" s="158"/>
      <c r="C48" s="162"/>
      <c r="D48" s="162"/>
      <c r="E48" s="163"/>
      <c r="F48" s="3"/>
    </row>
    <row r="49" spans="1:6" s="87" customFormat="1" x14ac:dyDescent="0.2">
      <c r="A49" s="157"/>
      <c r="B49" s="158"/>
      <c r="C49" s="162"/>
      <c r="D49" s="169"/>
      <c r="E49" s="163"/>
      <c r="F49" s="3"/>
    </row>
    <row r="50" spans="1:6" s="87" customFormat="1" x14ac:dyDescent="0.2">
      <c r="A50" s="157"/>
      <c r="B50" s="158"/>
      <c r="C50" s="162"/>
      <c r="D50" s="162"/>
      <c r="E50" s="163"/>
      <c r="F50" s="3"/>
    </row>
    <row r="51" spans="1:6" s="87" customFormat="1" x14ac:dyDescent="0.2">
      <c r="A51" s="157"/>
      <c r="B51" s="158"/>
      <c r="C51" s="162"/>
      <c r="D51" s="162"/>
      <c r="E51" s="163"/>
      <c r="F51" s="3"/>
    </row>
    <row r="52" spans="1:6" s="87" customFormat="1" x14ac:dyDescent="0.2">
      <c r="A52" s="157"/>
      <c r="B52" s="158"/>
      <c r="C52" s="162"/>
      <c r="D52" s="162"/>
      <c r="E52" s="163"/>
      <c r="F52" s="3"/>
    </row>
    <row r="53" spans="1:6" s="87" customFormat="1" x14ac:dyDescent="0.2">
      <c r="A53" s="157"/>
      <c r="B53" s="158"/>
      <c r="C53" s="162"/>
      <c r="D53" s="162"/>
      <c r="E53" s="163"/>
      <c r="F53" s="3"/>
    </row>
    <row r="54" spans="1:6" s="87" customFormat="1" x14ac:dyDescent="0.2">
      <c r="A54" s="157"/>
      <c r="B54" s="158"/>
      <c r="C54" s="162"/>
      <c r="D54" s="162"/>
      <c r="E54" s="163"/>
      <c r="F54" s="3"/>
    </row>
    <row r="55" spans="1:6" s="87" customFormat="1" x14ac:dyDescent="0.2">
      <c r="A55" s="157"/>
      <c r="B55" s="158"/>
      <c r="C55" s="162"/>
      <c r="D55" s="162"/>
      <c r="E55" s="163"/>
      <c r="F55" s="3"/>
    </row>
    <row r="56" spans="1:6" s="87" customFormat="1" x14ac:dyDescent="0.2">
      <c r="A56" s="157"/>
      <c r="B56" s="158"/>
      <c r="C56" s="162"/>
      <c r="D56" s="162"/>
      <c r="E56" s="163"/>
      <c r="F56" s="3"/>
    </row>
    <row r="57" spans="1:6" s="87" customFormat="1" x14ac:dyDescent="0.2">
      <c r="A57" s="157"/>
      <c r="B57" s="158"/>
      <c r="C57" s="162"/>
      <c r="D57" s="162"/>
      <c r="E57" s="163"/>
      <c r="F57" s="3"/>
    </row>
    <row r="58" spans="1:6" s="87" customFormat="1" x14ac:dyDescent="0.2">
      <c r="A58" s="157"/>
      <c r="B58" s="158"/>
      <c r="C58" s="162"/>
      <c r="D58" s="162"/>
      <c r="E58" s="163"/>
      <c r="F58" s="3"/>
    </row>
    <row r="59" spans="1:6" s="87" customFormat="1" x14ac:dyDescent="0.2">
      <c r="A59" s="157"/>
      <c r="B59" s="158"/>
      <c r="C59" s="162"/>
      <c r="D59" s="162"/>
      <c r="E59" s="163"/>
      <c r="F59" s="3"/>
    </row>
    <row r="60" spans="1:6" s="87" customFormat="1" x14ac:dyDescent="0.2">
      <c r="A60" s="157"/>
      <c r="B60" s="158"/>
      <c r="C60" s="162"/>
      <c r="D60" s="162"/>
      <c r="E60" s="163"/>
      <c r="F60" s="3"/>
    </row>
    <row r="61" spans="1:6" s="87" customFormat="1" x14ac:dyDescent="0.2">
      <c r="A61" s="157"/>
      <c r="B61" s="158"/>
      <c r="C61" s="162"/>
      <c r="D61" s="162"/>
      <c r="E61" s="163"/>
      <c r="F61" s="3"/>
    </row>
    <row r="62" spans="1:6" s="87" customFormat="1" x14ac:dyDescent="0.2">
      <c r="A62" s="157"/>
      <c r="B62" s="158"/>
      <c r="C62" s="162"/>
      <c r="D62" s="162"/>
      <c r="E62" s="163"/>
      <c r="F62" s="3"/>
    </row>
    <row r="63" spans="1:6" s="87" customFormat="1" x14ac:dyDescent="0.2">
      <c r="A63" s="157"/>
      <c r="B63" s="158"/>
      <c r="C63" s="162"/>
      <c r="D63" s="162"/>
      <c r="E63" s="163"/>
      <c r="F63" s="3"/>
    </row>
    <row r="64" spans="1:6" s="87" customFormat="1" x14ac:dyDescent="0.2">
      <c r="A64" s="157"/>
      <c r="B64" s="158"/>
      <c r="C64" s="162"/>
      <c r="D64" s="162"/>
      <c r="E64" s="163"/>
      <c r="F64" s="3"/>
    </row>
    <row r="65" spans="1:6" s="87" customFormat="1" x14ac:dyDescent="0.2">
      <c r="A65" s="157"/>
      <c r="B65" s="158"/>
      <c r="C65" s="162"/>
      <c r="D65" s="162"/>
      <c r="E65" s="163"/>
      <c r="F65" s="3"/>
    </row>
    <row r="66" spans="1:6" s="87" customFormat="1" x14ac:dyDescent="0.2">
      <c r="A66" s="157"/>
      <c r="B66" s="158"/>
      <c r="C66" s="162"/>
      <c r="D66" s="162"/>
      <c r="E66" s="163"/>
      <c r="F66" s="3"/>
    </row>
    <row r="67" spans="1:6" s="87" customFormat="1" x14ac:dyDescent="0.2">
      <c r="A67" s="157"/>
      <c r="B67" s="158"/>
      <c r="C67" s="162"/>
      <c r="D67" s="162"/>
      <c r="E67" s="163"/>
      <c r="F67" s="3"/>
    </row>
    <row r="68" spans="1:6" s="87" customFormat="1" x14ac:dyDescent="0.2">
      <c r="A68" s="157"/>
      <c r="B68" s="158"/>
      <c r="C68" s="162"/>
      <c r="D68" s="162"/>
      <c r="E68" s="163"/>
      <c r="F68" s="3"/>
    </row>
    <row r="69" spans="1:6" s="87" customFormat="1" x14ac:dyDescent="0.2">
      <c r="A69" s="157"/>
      <c r="B69" s="158"/>
      <c r="C69" s="162"/>
      <c r="D69" s="162"/>
      <c r="E69" s="163"/>
      <c r="F69" s="3"/>
    </row>
    <row r="70" spans="1:6" s="87" customFormat="1" x14ac:dyDescent="0.2">
      <c r="A70" s="161"/>
      <c r="B70" s="158"/>
      <c r="C70" s="162"/>
      <c r="D70" s="162"/>
      <c r="E70" s="163"/>
      <c r="F70" s="3"/>
    </row>
    <row r="71" spans="1:6" s="87" customFormat="1" x14ac:dyDescent="0.2">
      <c r="A71" s="161"/>
      <c r="B71" s="158"/>
      <c r="C71" s="162"/>
      <c r="D71" s="162"/>
      <c r="E71" s="163"/>
      <c r="F71" s="3"/>
    </row>
    <row r="72" spans="1:6" s="87" customFormat="1" hidden="1" x14ac:dyDescent="0.2">
      <c r="A72" s="137"/>
      <c r="B72" s="134"/>
      <c r="C72" s="138"/>
      <c r="D72" s="138"/>
      <c r="E72" s="139"/>
      <c r="F72" s="3"/>
    </row>
    <row r="73" spans="1:6" ht="34.5" customHeight="1" x14ac:dyDescent="0.2">
      <c r="A73" s="88" t="s">
        <v>151</v>
      </c>
      <c r="B73" s="97">
        <f>SUM(B11:B72)</f>
        <v>4906.6600000000008</v>
      </c>
      <c r="C73" s="106" t="str">
        <f>IF(SUBTOTAL(3,B11:B72)=SUBTOTAL(103,B11:B72),'Summary and sign-off'!$A$48,'Summary and sign-off'!$A$49)</f>
        <v>Check - there are no hidden rows with data</v>
      </c>
      <c r="D73" s="190" t="str">
        <f>IF('Summary and sign-off'!F59='Summary and sign-off'!F54,'Summary and sign-off'!A51,'Summary and sign-off'!A50)</f>
        <v>Check - each entry provides sufficient information</v>
      </c>
      <c r="E73" s="190"/>
      <c r="F73" s="37"/>
    </row>
    <row r="74" spans="1:6" ht="14.1" customHeight="1" x14ac:dyDescent="0.2">
      <c r="A74" s="38"/>
      <c r="B74" s="27"/>
      <c r="C74" s="20"/>
      <c r="D74" s="20"/>
      <c r="E74" s="20"/>
      <c r="F74" s="24"/>
    </row>
    <row r="75" spans="1:6" x14ac:dyDescent="0.2">
      <c r="A75" s="21" t="s">
        <v>152</v>
      </c>
      <c r="B75" s="20"/>
      <c r="C75" s="20"/>
      <c r="D75" s="20"/>
      <c r="E75" s="20"/>
      <c r="F75" s="24"/>
    </row>
    <row r="76" spans="1:6" ht="12.6" customHeight="1" x14ac:dyDescent="0.2">
      <c r="A76" s="23" t="s">
        <v>131</v>
      </c>
      <c r="B76" s="20"/>
      <c r="C76" s="20"/>
      <c r="D76" s="20"/>
      <c r="E76" s="20"/>
      <c r="F76" s="24"/>
    </row>
    <row r="77" spans="1:6" x14ac:dyDescent="0.2">
      <c r="A77" s="23" t="s">
        <v>79</v>
      </c>
      <c r="B77" s="25"/>
      <c r="C77" s="26"/>
      <c r="D77" s="26"/>
      <c r="E77" s="26"/>
      <c r="F77" s="27"/>
    </row>
    <row r="78" spans="1:6" x14ac:dyDescent="0.2">
      <c r="A78" s="31" t="s">
        <v>145</v>
      </c>
      <c r="B78" s="32"/>
      <c r="C78" s="27"/>
      <c r="D78" s="27"/>
      <c r="E78" s="27"/>
      <c r="F78" s="27"/>
    </row>
    <row r="79" spans="1:6" ht="12.75" customHeight="1" x14ac:dyDescent="0.2">
      <c r="A79" s="31" t="s">
        <v>146</v>
      </c>
      <c r="B79" s="39"/>
      <c r="C79" s="33"/>
      <c r="D79" s="33"/>
      <c r="E79" s="33"/>
      <c r="F79" s="33"/>
    </row>
    <row r="80" spans="1:6" x14ac:dyDescent="0.2">
      <c r="A80" s="38"/>
      <c r="B80" s="40"/>
      <c r="C80" s="20"/>
      <c r="D80" s="20"/>
      <c r="E80" s="20"/>
      <c r="F80" s="38"/>
    </row>
    <row r="81" spans="1:6" hidden="1" x14ac:dyDescent="0.2">
      <c r="A81" s="20"/>
      <c r="B81" s="20"/>
      <c r="C81" s="20"/>
      <c r="D81" s="20"/>
      <c r="E81" s="38"/>
    </row>
    <row r="82" spans="1:6" ht="12.75" hidden="1" customHeight="1" x14ac:dyDescent="0.2"/>
    <row r="83" spans="1:6" hidden="1" x14ac:dyDescent="0.2">
      <c r="A83" s="41"/>
      <c r="B83" s="41"/>
      <c r="C83" s="41"/>
      <c r="D83" s="41"/>
      <c r="E83" s="41"/>
      <c r="F83" s="24"/>
    </row>
    <row r="84" spans="1:6" hidden="1" x14ac:dyDescent="0.2">
      <c r="A84" s="41"/>
      <c r="B84" s="41"/>
      <c r="C84" s="41"/>
      <c r="D84" s="41"/>
      <c r="E84" s="41"/>
      <c r="F84" s="24"/>
    </row>
    <row r="85" spans="1:6" hidden="1" x14ac:dyDescent="0.2">
      <c r="A85" s="41"/>
      <c r="B85" s="41"/>
      <c r="C85" s="41"/>
      <c r="D85" s="41"/>
      <c r="E85" s="41"/>
      <c r="F85" s="24"/>
    </row>
    <row r="86" spans="1:6" hidden="1" x14ac:dyDescent="0.2">
      <c r="A86" s="41"/>
      <c r="B86" s="41"/>
      <c r="C86" s="41"/>
      <c r="D86" s="41"/>
      <c r="E86" s="41"/>
      <c r="F86" s="24"/>
    </row>
    <row r="87" spans="1:6" hidden="1" x14ac:dyDescent="0.2">
      <c r="A87" s="41"/>
      <c r="B87" s="41"/>
      <c r="C87" s="41"/>
      <c r="D87" s="41"/>
      <c r="E87" s="41"/>
      <c r="F87" s="24"/>
    </row>
    <row r="88" spans="1:6" x14ac:dyDescent="0.2"/>
    <row r="89" spans="1:6" x14ac:dyDescent="0.2"/>
    <row r="90" spans="1:6" x14ac:dyDescent="0.2"/>
    <row r="91" spans="1:6" x14ac:dyDescent="0.2"/>
  </sheetData>
  <sheetProtection sheet="1" formatCells="0" insertRows="0" deleteRows="0"/>
  <mergeCells count="10">
    <mergeCell ref="D73:E7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7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60 A61 A62 A63 A64 A65 A66 A67 A68 A69 A70 A71"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12165527-d881-4234-97f9-ee139a3f0c31"/>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Gifts and benefits</vt:lpstr>
      <vt:lpstr>All other expenses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Donovan, Matthew</cp:lastModifiedBy>
  <cp:revision/>
  <dcterms:created xsi:type="dcterms:W3CDTF">2010-10-17T20:59:02Z</dcterms:created>
  <dcterms:modified xsi:type="dcterms:W3CDTF">2022-07-27T04:55:11Z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