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nghn\AppData\Local\Microsoft\Windows\INetCache\Content.Outlook\BMOW3DOL\"/>
    </mc:Choice>
  </mc:AlternateContent>
  <bookViews>
    <workbookView xWindow="0" yWindow="0" windowWidth="28800" windowHeight="12435"/>
  </bookViews>
  <sheets>
    <sheet name="Summary_BW" sheetId="1" r:id="rId1"/>
  </sheets>
  <externalReferences>
    <externalReference r:id="rId2"/>
    <externalReference r:id="rId3"/>
  </externalReferences>
  <definedNames>
    <definedName name="_xlnm._FilterDatabase" localSheetId="0" hidden="1">Summary_BW!$A$1:$F$167</definedName>
    <definedName name="CCardclassifications" localSheetId="0">[1]Standing_Data!$A$4:$A$8</definedName>
    <definedName name="CCardclassifications">[2]Standing_Data!$A$4:$A$8</definedName>
    <definedName name="GLspendclassifications" localSheetId="0">[1]Standing_Data!$A$12:$A$16</definedName>
    <definedName name="GLspendclassifications">[2]Standing_Data!$A$12:$A$16</definedName>
    <definedName name="_xlnm.Print_Area" localSheetId="0">Summary_BW!$A$1:$E$167</definedName>
    <definedName name="_xlnm.Print_Titles" localSheetId="0">Summary_BW!$1:$3</definedName>
  </definedNames>
  <calcPr calcId="152511"/>
</workbook>
</file>

<file path=xl/calcChain.xml><?xml version="1.0" encoding="utf-8"?>
<calcChain xmlns="http://schemas.openxmlformats.org/spreadsheetml/2006/main">
  <c r="B133" i="1" l="1"/>
  <c r="B118" i="1"/>
  <c r="B123" i="1" s="1"/>
  <c r="B111" i="1"/>
  <c r="B115" i="1" s="1"/>
  <c r="B100" i="1"/>
  <c r="B97" i="1"/>
  <c r="B94" i="1"/>
  <c r="B90" i="1"/>
  <c r="B88" i="1"/>
  <c r="B75" i="1"/>
  <c r="B74" i="1"/>
  <c r="B65" i="1"/>
  <c r="B29" i="1"/>
  <c r="B27" i="1"/>
  <c r="B22" i="1"/>
  <c r="B21" i="1"/>
  <c r="B105" i="1" l="1"/>
  <c r="B135" i="1" s="1"/>
</calcChain>
</file>

<file path=xl/sharedStrings.xml><?xml version="1.0" encoding="utf-8"?>
<sst xmlns="http://schemas.openxmlformats.org/spreadsheetml/2006/main" count="419" uniqueCount="173">
  <si>
    <t>New Zealand Fire Service</t>
  </si>
  <si>
    <t>Chief Executive / National Commander: Paul Baxter</t>
  </si>
  <si>
    <t>Period: 1st Jan 2016 to 30th Jun 2016</t>
  </si>
  <si>
    <t>International Travel
Credit Card</t>
  </si>
  <si>
    <t xml:space="preserve">$NZ </t>
  </si>
  <si>
    <t xml:space="preserve">Purpose (eg, attending conference on...) </t>
  </si>
  <si>
    <t>Nature (Meal, Taxi, Parking, Car Rental, Airfare, Accom, Fees, Other etc)</t>
  </si>
  <si>
    <t>Location(s)</t>
  </si>
  <si>
    <t>Notes</t>
  </si>
  <si>
    <t>Meal</t>
  </si>
  <si>
    <t>Geneva</t>
  </si>
  <si>
    <t>AFAC Board meeting. Hotel to airport</t>
  </si>
  <si>
    <t>Taxi</t>
  </si>
  <si>
    <t>Sydney</t>
  </si>
  <si>
    <t>AFAC Board meeting. Hotel to NSW Rescue HQ</t>
  </si>
  <si>
    <t>AFAC Board meeting. Airport to hotel</t>
  </si>
  <si>
    <t>AFAC Memorial Event. Airport to hotel</t>
  </si>
  <si>
    <t>Canberra</t>
  </si>
  <si>
    <t>AFAC Memorial Event. Hotel to event</t>
  </si>
  <si>
    <t>AFAC Memorial Event. Hotel to airport</t>
  </si>
  <si>
    <t>AFAC Emergency Management Workshop. Airport to hotel</t>
  </si>
  <si>
    <t>Melbourne</t>
  </si>
  <si>
    <t>AFAC Emergency Management Workshop. Workshop to airport</t>
  </si>
  <si>
    <t>International Travel
Non Credit Card</t>
  </si>
  <si>
    <t>AFAC AGM, CCOSC</t>
  </si>
  <si>
    <t>Airfare</t>
  </si>
  <si>
    <t>INSARAG Steering Group</t>
  </si>
  <si>
    <t>Accommodation</t>
  </si>
  <si>
    <t>INSARAG Steering Group - 6 x nights</t>
  </si>
  <si>
    <t>Other</t>
  </si>
  <si>
    <t>AFAC Board Meeting - 2 x nights</t>
  </si>
  <si>
    <t>AFAC Board Meeting - 2 x dinner</t>
  </si>
  <si>
    <t>Meals</t>
  </si>
  <si>
    <t>AFAC Board Meeting - 2 x breakfast</t>
  </si>
  <si>
    <t>AFAC Board Meeting</t>
  </si>
  <si>
    <t>Fees</t>
  </si>
  <si>
    <t>AFAC Memorial Event</t>
  </si>
  <si>
    <t>AFAC Memorial Event. Home via Melb due to no direct flights ex Canberra</t>
  </si>
  <si>
    <t>Wellington</t>
  </si>
  <si>
    <t>AFAC Emergency Management Workshop - 2 x nights</t>
  </si>
  <si>
    <t>AFAC Emergency Management Workshop</t>
  </si>
  <si>
    <t>Domestic Travel
Credit Card</t>
  </si>
  <si>
    <t>Commission Chair post Select Committee - Lunch meeting</t>
  </si>
  <si>
    <t>Commission Chair - Exit meeting</t>
  </si>
  <si>
    <t>Canberra AFAC Memorial Event. NHQ to Wellington airport</t>
  </si>
  <si>
    <t>Staff visits Region 2 &amp; 3. Taupo/Rotorua/Hawke's Bay/Tauranga - Dinner</t>
  </si>
  <si>
    <t>Taupo</t>
  </si>
  <si>
    <t>Station visits &amp; UFBA Road Rescue Challenge - Dinner</t>
  </si>
  <si>
    <t>New Plymouth</t>
  </si>
  <si>
    <t>Station visits &amp; UFBA Road Rescue Challenge - Breakfast</t>
  </si>
  <si>
    <t>CE Safety Forum &amp; station visits. Auckland airport to hotel</t>
  </si>
  <si>
    <t>Auckland</t>
  </si>
  <si>
    <t>Auckland Station visits - Dinner</t>
  </si>
  <si>
    <t>Meeting with Minister. Coffee with Board before mtg.</t>
  </si>
  <si>
    <t>Paris Terrorist Attacks Lessons Learned workshop</t>
  </si>
  <si>
    <t>Parking</t>
  </si>
  <si>
    <t>Queenstown</t>
  </si>
  <si>
    <t>Domestic Travel
Non Credit Card</t>
  </si>
  <si>
    <t>Napier</t>
  </si>
  <si>
    <t>Double Gold Star attendance</t>
  </si>
  <si>
    <t>Station opening - Hikurangi</t>
  </si>
  <si>
    <t>Whangarei</t>
  </si>
  <si>
    <t>FAIP Conference - Speaking engagement, followed by Station visits to Rotorua, Tauranga, Hamilton, Taupo, Napier, Hastings.
Meet with crews, Region and Area staff.</t>
  </si>
  <si>
    <t>Tauranga</t>
  </si>
  <si>
    <t>Rotorua</t>
  </si>
  <si>
    <t>Car Rental</t>
  </si>
  <si>
    <t>BOARD 2 day Strategy Session</t>
  </si>
  <si>
    <t>Station visits - New Plymouth, Wanganui, Palmerston Crews and Area Staff and UFBA Road Rescue Challenge - 2 x nights</t>
  </si>
  <si>
    <t>CE Safety Forum &amp; Station visits (Takapuna, Te Atatu, Auckland City, Papatoetoe, Grey Lynn crews, Area &amp; Region staff) - 2 x nights</t>
  </si>
  <si>
    <t>Paris Terrorist Attacks Lessons Learned workshop - Breakfast</t>
  </si>
  <si>
    <t>Fire Risk Management Team meeting</t>
  </si>
  <si>
    <t>Rental Car</t>
  </si>
  <si>
    <t>Pumicelands Strategy Day</t>
  </si>
  <si>
    <t>Jan-Jun16</t>
  </si>
  <si>
    <t>Airport</t>
  </si>
  <si>
    <t>Total Travel</t>
  </si>
  <si>
    <t>Non travel
Credit Card</t>
  </si>
  <si>
    <t>Nil for this period</t>
  </si>
  <si>
    <t>Non travel
Non Credit Card</t>
  </si>
  <si>
    <t>Apr-Jun16</t>
  </si>
  <si>
    <t>LinkedIn premium membership</t>
  </si>
  <si>
    <t>Nov15-Oct16</t>
  </si>
  <si>
    <t>NZ Institute of Management membership</t>
  </si>
  <si>
    <t>Europe</t>
  </si>
  <si>
    <t>Total Non Travel</t>
  </si>
  <si>
    <t>Hospitality provided
Credit Card</t>
  </si>
  <si>
    <t>Hospitality provided
Non Credit Card</t>
  </si>
  <si>
    <t>MFAT lunch provided - 4 people</t>
  </si>
  <si>
    <t>Total Hospitality</t>
  </si>
  <si>
    <t>Gifts &amp; Hospitality accepted &gt;$50</t>
  </si>
  <si>
    <t>To include such items as meals, tickets to events, gifts from overseas counterparts, travel or accommodation (including that accepted by immediate family members).</t>
  </si>
  <si>
    <t>Gifts accepted</t>
  </si>
  <si>
    <t xml:space="preserve">Offered by </t>
  </si>
  <si>
    <t>Description</t>
  </si>
  <si>
    <t>Estimated value (NZ$)</t>
  </si>
  <si>
    <t>Hospitality accepted</t>
  </si>
  <si>
    <t>Air NZ</t>
  </si>
  <si>
    <t>Tickets for 2 and dinner at the Royal Edinburgh Military Tattoo</t>
  </si>
  <si>
    <t>Total Accepted</t>
  </si>
  <si>
    <t>Grand Total</t>
  </si>
  <si>
    <t>Abbreviations:</t>
  </si>
  <si>
    <t>AFAC</t>
  </si>
  <si>
    <t>Australasian Fire Authorities Council</t>
  </si>
  <si>
    <t>AIPM</t>
  </si>
  <si>
    <t>Australian Institute of Police Management</t>
  </si>
  <si>
    <t>CCOSC</t>
  </si>
  <si>
    <t>Commissioners and Chief Officers Strategic Committee</t>
  </si>
  <si>
    <t>CE</t>
  </si>
  <si>
    <t>Chief Executive</t>
  </si>
  <si>
    <t>CEO</t>
  </si>
  <si>
    <t>Chief Executive Office</t>
  </si>
  <si>
    <t>CERA</t>
  </si>
  <si>
    <t>Canterbury Earthquake Recovery Authority</t>
  </si>
  <si>
    <t>CFO</t>
  </si>
  <si>
    <t>Chief Fire Officer</t>
  </si>
  <si>
    <t>CIO</t>
  </si>
  <si>
    <t>Chief Information Officer</t>
  </si>
  <si>
    <t>ERFD</t>
  </si>
  <si>
    <t>Enlarged Rural Fire District</t>
  </si>
  <si>
    <t>FRFANZ</t>
  </si>
  <si>
    <t>Forest and Rural Fire Association of NZ</t>
  </si>
  <si>
    <t>IAFC</t>
  </si>
  <si>
    <t>International Association of Fire Chiefs</t>
  </si>
  <si>
    <t>IFE</t>
  </si>
  <si>
    <t>Institute of Fire Engineers</t>
  </si>
  <si>
    <t>IPANZ</t>
  </si>
  <si>
    <t>Institute of Public Administration New Zealand</t>
  </si>
  <si>
    <t>IFRE</t>
  </si>
  <si>
    <t>International Fire &amp; Rescue Executives</t>
  </si>
  <si>
    <t>INSARAG</t>
  </si>
  <si>
    <t>International Search and Rescue Advisory Group</t>
  </si>
  <si>
    <t>MFAT</t>
  </si>
  <si>
    <t>Ministry of Foreign Affairs and Trade</t>
  </si>
  <si>
    <t>NRFA</t>
  </si>
  <si>
    <t>National Rural Fire Authority</t>
  </si>
  <si>
    <t>NTC</t>
  </si>
  <si>
    <t>National Training Centre</t>
  </si>
  <si>
    <t>NZFS</t>
  </si>
  <si>
    <t>NZPFU</t>
  </si>
  <si>
    <t>New Zealand Professional Firefighters Union</t>
  </si>
  <si>
    <t>OLT</t>
  </si>
  <si>
    <t>Operational Leadership Team</t>
  </si>
  <si>
    <t>PACDEFF</t>
  </si>
  <si>
    <t>Pacific and Australasion CRM Developer's and Facilitators' Forum</t>
  </si>
  <si>
    <t>PRFO</t>
  </si>
  <si>
    <t>Principal Rural Fire Officer</t>
  </si>
  <si>
    <t>QFES</t>
  </si>
  <si>
    <t xml:space="preserve"> Queensland Fire and Emergency Services</t>
  </si>
  <si>
    <t>REINZ</t>
  </si>
  <si>
    <t>Real Estate Institute of NZ</t>
  </si>
  <si>
    <t>RFA</t>
  </si>
  <si>
    <t>Rural Fire Authority</t>
  </si>
  <si>
    <t>RMT</t>
  </si>
  <si>
    <t>Regional Management Team</t>
  </si>
  <si>
    <t>SLT</t>
  </si>
  <si>
    <t>Strategic Leadership Team</t>
  </si>
  <si>
    <t>TAPS</t>
  </si>
  <si>
    <t>Training and Progression System</t>
  </si>
  <si>
    <t>UFBA</t>
  </si>
  <si>
    <t>United Fire Brigades Association</t>
  </si>
  <si>
    <t>INSARAG Steering Group. Miscellaneous offshore travel expenses</t>
  </si>
  <si>
    <t>New recruit graduation</t>
  </si>
  <si>
    <t xml:space="preserve"> International Fire Trade Conference, European major supplier meetings and Paris Fire Brigade.
 Invoiced 31 Jan 16 for trip 1st Jun 15.</t>
  </si>
  <si>
    <t>Accommodation, transfers and tickets</t>
  </si>
  <si>
    <t>Entertaining Paris Terrorist Attacks Lessons Learned workshop, Shotover Jet Boat Ride for General Boutinaud &amp; Colonel Chalifour, Paris Fire Dept, in NZ to give workshop to NZ Emergency Services personnel on Terrorist Attacks</t>
  </si>
  <si>
    <t>INSARAG Steering Group - 2 people - Lunch</t>
  </si>
  <si>
    <t>INSARAG Steering Group - 3 people - Dinner</t>
  </si>
  <si>
    <t>Change of airfare to Hikurangi for station opening</t>
  </si>
  <si>
    <t>Auckland station visits - Lunch x 2 people</t>
  </si>
  <si>
    <t>Auckland station visits - Breakfast x 2 people</t>
  </si>
  <si>
    <t>Entertaining Paris Terrorist Attacks Lessons Learned workshop, 
 Paris Fire Dept General Boutinaud, Colonel Chalifour - Dinner x 3 people</t>
  </si>
  <si>
    <t>Entertaining Paris Terrorist Attacks Lessons Learned workshop, 
 Paris Fire Dept General Boutinaud, Colonel Chalifour and
 Sam Hoyle NZ Police - Dinner x 4 people</t>
  </si>
  <si>
    <t>Post Paris Terrorist Attack Lessons Learned workshop
 with Colonel Chalifour Paris Fire Dept. - Lunch x 2 people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</si>
</sst>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_);\(#,##0.00\);0.00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sz val="11"/>
      <name val="Arial"/>
      <family val="2"/>
    </font>
    <font>
      <sz val="11"/>
      <color rgb="FF0000FF"/>
      <name val="Arial"/>
      <family val="2"/>
    </font>
    <font>
      <sz val="11"/>
      <color indexed="12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45066682943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 applyBorder="1" applyAlignment="1"/>
    <xf numFmtId="164" fontId="3" fillId="0" borderId="0" xfId="1" applyFont="1" applyBorder="1" applyAlignment="1">
      <alignment horizontal="right"/>
    </xf>
    <xf numFmtId="0" fontId="3" fillId="0" borderId="0" xfId="0" applyFont="1" applyBorder="1" applyAlignment="1"/>
    <xf numFmtId="0" fontId="4" fillId="0" borderId="0" xfId="0" applyFont="1" applyBorder="1" applyAlignment="1"/>
    <xf numFmtId="0" fontId="5" fillId="0" borderId="0" xfId="0" applyFont="1" applyAlignment="1">
      <alignment wrapText="1"/>
    </xf>
    <xf numFmtId="0" fontId="0" fillId="0" borderId="0" xfId="0" applyFont="1" applyAlignment="1"/>
    <xf numFmtId="0" fontId="6" fillId="0" borderId="0" xfId="0" applyFont="1" applyBorder="1" applyAlignment="1"/>
    <xf numFmtId="0" fontId="7" fillId="2" borderId="1" xfId="0" applyFont="1" applyFill="1" applyBorder="1" applyAlignment="1">
      <alignment wrapText="1"/>
    </xf>
    <xf numFmtId="164" fontId="3" fillId="3" borderId="2" xfId="1" applyFont="1" applyFill="1" applyBorder="1" applyAlignment="1">
      <alignment horizontal="right"/>
    </xf>
    <xf numFmtId="0" fontId="3" fillId="3" borderId="2" xfId="0" applyFont="1" applyFill="1" applyBorder="1" applyAlignment="1"/>
    <xf numFmtId="0" fontId="3" fillId="3" borderId="2" xfId="0" applyFont="1" applyFill="1" applyBorder="1" applyAlignment="1">
      <alignment wrapText="1"/>
    </xf>
    <xf numFmtId="0" fontId="3" fillId="3" borderId="3" xfId="0" applyFont="1" applyFill="1" applyBorder="1" applyAlignment="1"/>
    <xf numFmtId="0" fontId="8" fillId="0" borderId="0" xfId="0" applyFont="1" applyFill="1" applyAlignment="1">
      <alignment wrapText="1"/>
    </xf>
    <xf numFmtId="15" fontId="9" fillId="0" borderId="0" xfId="0" applyNumberFormat="1" applyFont="1" applyFill="1" applyAlignment="1">
      <alignment horizontal="left"/>
    </xf>
    <xf numFmtId="165" fontId="10" fillId="0" borderId="0" xfId="0" applyNumberFormat="1" applyFont="1" applyFill="1" applyBorder="1" applyAlignment="1">
      <alignment horizontal="right"/>
    </xf>
    <xf numFmtId="0" fontId="9" fillId="0" borderId="0" xfId="0" applyFont="1" applyAlignment="1">
      <alignment wrapText="1"/>
    </xf>
    <xf numFmtId="0" fontId="11" fillId="0" borderId="0" xfId="0" applyFont="1" applyFill="1" applyAlignment="1">
      <alignment wrapText="1"/>
    </xf>
    <xf numFmtId="0" fontId="9" fillId="0" borderId="0" xfId="0" applyFont="1" applyFill="1" applyAlignment="1">
      <alignment wrapText="1"/>
    </xf>
    <xf numFmtId="0" fontId="12" fillId="3" borderId="2" xfId="0" applyFont="1" applyFill="1" applyBorder="1" applyAlignment="1"/>
    <xf numFmtId="0" fontId="11" fillId="0" borderId="0" xfId="0" applyFont="1" applyFill="1" applyAlignment="1">
      <alignment horizontal="left" wrapText="1"/>
    </xf>
    <xf numFmtId="0" fontId="13" fillId="0" borderId="0" xfId="0" applyFont="1" applyAlignment="1"/>
    <xf numFmtId="0" fontId="9" fillId="0" borderId="0" xfId="0" applyFont="1" applyFill="1" applyAlignment="1">
      <alignment horizontal="left" vertical="top" wrapText="1"/>
    </xf>
    <xf numFmtId="0" fontId="14" fillId="0" borderId="0" xfId="0" applyFont="1" applyAlignment="1"/>
    <xf numFmtId="0" fontId="9" fillId="0" borderId="0" xfId="0" applyFont="1" applyFill="1" applyBorder="1" applyAlignment="1">
      <alignment wrapText="1"/>
    </xf>
    <xf numFmtId="15" fontId="9" fillId="4" borderId="0" xfId="0" applyNumberFormat="1" applyFont="1" applyFill="1" applyAlignment="1">
      <alignment horizontal="left"/>
    </xf>
    <xf numFmtId="165" fontId="10" fillId="4" borderId="0" xfId="0" applyNumberFormat="1" applyFont="1" applyFill="1" applyBorder="1" applyAlignment="1">
      <alignment horizontal="right"/>
    </xf>
    <xf numFmtId="0" fontId="9" fillId="4" borderId="0" xfId="0" applyFont="1" applyFill="1" applyAlignment="1">
      <alignment wrapText="1"/>
    </xf>
    <xf numFmtId="0" fontId="15" fillId="5" borderId="4" xfId="0" applyFont="1" applyFill="1" applyBorder="1" applyAlignment="1">
      <alignment horizontal="left" wrapText="1"/>
    </xf>
    <xf numFmtId="164" fontId="2" fillId="5" borderId="5" xfId="1" applyFont="1" applyFill="1" applyBorder="1" applyAlignment="1">
      <alignment horizontal="right"/>
    </xf>
    <xf numFmtId="0" fontId="14" fillId="5" borderId="5" xfId="0" applyFont="1" applyFill="1" applyBorder="1" applyAlignment="1"/>
    <xf numFmtId="0" fontId="0" fillId="5" borderId="5" xfId="0" applyFont="1" applyFill="1" applyBorder="1" applyAlignment="1">
      <alignment wrapText="1"/>
    </xf>
    <xf numFmtId="0" fontId="0" fillId="5" borderId="6" xfId="0" applyFont="1" applyFill="1" applyBorder="1" applyAlignment="1">
      <alignment wrapText="1"/>
    </xf>
    <xf numFmtId="0" fontId="16" fillId="0" borderId="0" xfId="0" applyFont="1" applyAlignment="1"/>
    <xf numFmtId="164" fontId="1" fillId="0" borderId="0" xfId="1" applyFont="1" applyAlignment="1">
      <alignment horizontal="right"/>
    </xf>
    <xf numFmtId="0" fontId="14" fillId="0" borderId="0" xfId="0" applyFont="1" applyFill="1" applyAlignment="1"/>
    <xf numFmtId="0" fontId="0" fillId="0" borderId="0" xfId="0" applyAlignment="1">
      <alignment wrapText="1"/>
    </xf>
    <xf numFmtId="0" fontId="0" fillId="5" borderId="5" xfId="0" applyFont="1" applyFill="1" applyBorder="1" applyAlignment="1"/>
    <xf numFmtId="165" fontId="10" fillId="0" borderId="0" xfId="0" applyNumberFormat="1" applyFont="1" applyFill="1" applyBorder="1" applyAlignment="1">
      <alignment horizontal="left"/>
    </xf>
    <xf numFmtId="0" fontId="0" fillId="0" borderId="0" xfId="0" applyFont="1" applyFill="1" applyAlignment="1"/>
    <xf numFmtId="0" fontId="0" fillId="0" borderId="0" xfId="0" applyFont="1" applyAlignment="1">
      <alignment wrapText="1"/>
    </xf>
    <xf numFmtId="164" fontId="1" fillId="0" borderId="0" xfId="1" applyFont="1" applyAlignment="1">
      <alignment horizontal="right" wrapText="1"/>
    </xf>
    <xf numFmtId="0" fontId="14" fillId="0" borderId="0" xfId="0" applyFont="1" applyAlignment="1">
      <alignment wrapText="1"/>
    </xf>
    <xf numFmtId="0" fontId="3" fillId="3" borderId="7" xfId="0" applyFont="1" applyFill="1" applyBorder="1" applyAlignment="1">
      <alignment wrapText="1"/>
    </xf>
    <xf numFmtId="0" fontId="18" fillId="3" borderId="7" xfId="0" applyFont="1" applyFill="1" applyBorder="1" applyAlignment="1">
      <alignment horizontal="right" wrapText="1"/>
    </xf>
    <xf numFmtId="0" fontId="19" fillId="3" borderId="3" xfId="0" applyFont="1" applyFill="1" applyBorder="1" applyAlignment="1">
      <alignment wrapText="1"/>
    </xf>
    <xf numFmtId="165" fontId="10" fillId="0" borderId="0" xfId="0" quotePrefix="1" applyNumberFormat="1" applyFont="1" applyFill="1" applyBorder="1" applyAlignment="1">
      <alignment horizontal="left"/>
    </xf>
    <xf numFmtId="164" fontId="1" fillId="0" borderId="0" xfId="1" applyFont="1" applyAlignment="1">
      <alignment horizontal="left"/>
    </xf>
    <xf numFmtId="0" fontId="18" fillId="3" borderId="2" xfId="0" applyFont="1" applyFill="1" applyBorder="1" applyAlignment="1">
      <alignment horizontal="right" wrapText="1"/>
    </xf>
    <xf numFmtId="0" fontId="20" fillId="0" borderId="0" xfId="0" applyFont="1" applyAlignment="1"/>
    <xf numFmtId="164" fontId="13" fillId="0" borderId="0" xfId="1" applyFont="1" applyAlignment="1">
      <alignment horizontal="left"/>
    </xf>
    <xf numFmtId="164" fontId="13" fillId="0" borderId="0" xfId="1" applyFont="1" applyFill="1" applyAlignment="1">
      <alignment horizontal="left"/>
    </xf>
    <xf numFmtId="0" fontId="13" fillId="0" borderId="0" xfId="0" applyFont="1" applyFill="1" applyBorder="1" applyAlignment="1"/>
    <xf numFmtId="0" fontId="15" fillId="2" borderId="1" xfId="0" applyFont="1" applyFill="1" applyBorder="1" applyAlignment="1">
      <alignment wrapText="1"/>
    </xf>
    <xf numFmtId="0" fontId="15" fillId="2" borderId="2" xfId="0" applyFont="1" applyFill="1" applyBorder="1" applyAlignment="1">
      <alignment wrapText="1"/>
    </xf>
    <xf numFmtId="0" fontId="15" fillId="2" borderId="3" xfId="0" applyFont="1" applyFill="1" applyBorder="1" applyAlignment="1">
      <alignment wrapText="1"/>
    </xf>
    <xf numFmtId="0" fontId="17" fillId="0" borderId="2" xfId="0" applyFont="1" applyBorder="1" applyAlignment="1">
      <alignment horizontal="justify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FinancialAccounting/Other%20reporting/CE%20expense%20reporting/2013-14/CE_Expend_20130701_2014063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Finance\FinancialAccounting\Other_Reporting\CE%20expense%20reporting\2015-16\CE_Expend_20160101_201606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ummary"/>
      <sheetName val="PCard_Data"/>
      <sheetName val="Travel_Data"/>
      <sheetName val="GL_Data"/>
      <sheetName val="GL_Codes"/>
      <sheetName val="Standing_Data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A5" t="str">
            <v>1. Int travel - c/card</v>
          </cell>
        </row>
        <row r="6">
          <cell r="A6" t="str">
            <v>2. Dom travel - c/card</v>
          </cell>
        </row>
        <row r="7">
          <cell r="A7" t="str">
            <v>3. Hospitality - c/card</v>
          </cell>
        </row>
        <row r="8">
          <cell r="A8" t="str">
            <v>4. Other - c/card</v>
          </cell>
        </row>
        <row r="13">
          <cell r="A13" t="str">
            <v>1. Int travel - non c/card</v>
          </cell>
        </row>
        <row r="14">
          <cell r="A14" t="str">
            <v>2. Dom travel - non c/card</v>
          </cell>
        </row>
        <row r="15">
          <cell r="A15" t="str">
            <v>3. Hospitality - non c/card</v>
          </cell>
        </row>
        <row r="16">
          <cell r="A16" t="str">
            <v>4. Other - non c/card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ummary"/>
      <sheetName val="Summary_BW"/>
      <sheetName val="PCard_Data"/>
      <sheetName val="Travel_Data"/>
      <sheetName val="GL_Data"/>
      <sheetName val="GL_Codes"/>
      <sheetName val="Standing_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A5" t="str">
            <v>1. Int travel - c/card</v>
          </cell>
        </row>
        <row r="6">
          <cell r="A6" t="str">
            <v>2. Dom travel - c/card</v>
          </cell>
        </row>
        <row r="7">
          <cell r="A7" t="str">
            <v>3. Hospitality - c/card</v>
          </cell>
        </row>
        <row r="8">
          <cell r="A8" t="str">
            <v>4. Other - c/card</v>
          </cell>
        </row>
        <row r="13">
          <cell r="A13" t="str">
            <v>1. Int travel - non c/card</v>
          </cell>
        </row>
        <row r="14">
          <cell r="A14" t="str">
            <v>2. Dom travel - non c/card</v>
          </cell>
        </row>
        <row r="15">
          <cell r="A15" t="str">
            <v>3. Hospitality - non c/card</v>
          </cell>
        </row>
        <row r="16">
          <cell r="A16" t="str">
            <v>4. Other - non c/card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panz.org.n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69"/>
  <sheetViews>
    <sheetView tabSelected="1" topLeftCell="A40" zoomScale="80" zoomScaleNormal="80" workbookViewId="0">
      <selection activeCell="F16" sqref="F16"/>
    </sheetView>
  </sheetViews>
  <sheetFormatPr defaultColWidth="9.140625" defaultRowHeight="15" x14ac:dyDescent="0.25"/>
  <cols>
    <col min="1" max="1" width="20.7109375" style="6" customWidth="1"/>
    <col min="2" max="2" width="14.28515625" style="34" customWidth="1"/>
    <col min="3" max="3" width="72.7109375" style="6" customWidth="1"/>
    <col min="4" max="4" width="19.5703125" style="6" customWidth="1"/>
    <col min="5" max="5" width="16.28515625" style="6" customWidth="1"/>
    <col min="6" max="6" width="102" style="5" bestFit="1" customWidth="1"/>
    <col min="7" max="8" width="51" style="6" customWidth="1"/>
    <col min="9" max="16384" width="9.140625" style="6"/>
  </cols>
  <sheetData>
    <row r="1" spans="1:6" ht="18.75" x14ac:dyDescent="0.3">
      <c r="A1" s="1" t="s">
        <v>0</v>
      </c>
      <c r="B1" s="2"/>
      <c r="C1" s="3"/>
      <c r="D1" s="4"/>
      <c r="E1" s="4"/>
    </row>
    <row r="2" spans="1:6" ht="18.75" x14ac:dyDescent="0.3">
      <c r="A2" s="1" t="s">
        <v>1</v>
      </c>
      <c r="B2" s="2"/>
      <c r="D2" s="4"/>
      <c r="E2" s="4"/>
    </row>
    <row r="3" spans="1:6" ht="18.75" x14ac:dyDescent="0.3">
      <c r="A3" s="7" t="s">
        <v>2</v>
      </c>
      <c r="B3" s="2"/>
      <c r="C3" s="3"/>
      <c r="D3" s="4"/>
      <c r="E3" s="4"/>
    </row>
    <row r="4" spans="1:6" ht="60" customHeight="1" x14ac:dyDescent="0.25">
      <c r="A4" s="8" t="s">
        <v>3</v>
      </c>
      <c r="B4" s="9" t="s">
        <v>4</v>
      </c>
      <c r="C4" s="10" t="s">
        <v>5</v>
      </c>
      <c r="D4" s="11" t="s">
        <v>6</v>
      </c>
      <c r="E4" s="12" t="s">
        <v>7</v>
      </c>
      <c r="F4" s="13" t="s">
        <v>8</v>
      </c>
    </row>
    <row r="5" spans="1:6" ht="15.75" customHeight="1" x14ac:dyDescent="0.25">
      <c r="A5" s="14">
        <v>42400</v>
      </c>
      <c r="B5" s="15">
        <v>150.5</v>
      </c>
      <c r="C5" s="18" t="s">
        <v>166</v>
      </c>
      <c r="D5" s="16" t="s">
        <v>9</v>
      </c>
      <c r="E5" s="16" t="s">
        <v>10</v>
      </c>
      <c r="F5" s="17"/>
    </row>
    <row r="6" spans="1:6" ht="15.75" customHeight="1" x14ac:dyDescent="0.25">
      <c r="A6" s="14">
        <v>42400</v>
      </c>
      <c r="B6" s="15">
        <v>104.34</v>
      </c>
      <c r="C6" s="18" t="s">
        <v>165</v>
      </c>
      <c r="D6" s="16" t="s">
        <v>9</v>
      </c>
      <c r="E6" s="16" t="s">
        <v>10</v>
      </c>
      <c r="F6" s="17"/>
    </row>
    <row r="7" spans="1:6" ht="15.75" customHeight="1" x14ac:dyDescent="0.25">
      <c r="A7" s="14">
        <v>42450</v>
      </c>
      <c r="B7" s="15">
        <v>57.73</v>
      </c>
      <c r="C7" s="16" t="s">
        <v>11</v>
      </c>
      <c r="D7" s="16" t="s">
        <v>12</v>
      </c>
      <c r="E7" s="16" t="s">
        <v>13</v>
      </c>
      <c r="F7" s="17"/>
    </row>
    <row r="8" spans="1:6" ht="15.75" customHeight="1" x14ac:dyDescent="0.25">
      <c r="A8" s="14">
        <v>42451</v>
      </c>
      <c r="B8" s="15">
        <v>14.2</v>
      </c>
      <c r="C8" s="16" t="s">
        <v>14</v>
      </c>
      <c r="D8" s="16" t="s">
        <v>12</v>
      </c>
      <c r="E8" s="16" t="s">
        <v>13</v>
      </c>
      <c r="F8" s="17"/>
    </row>
    <row r="9" spans="1:6" ht="15.75" customHeight="1" x14ac:dyDescent="0.25">
      <c r="A9" s="14">
        <v>42452</v>
      </c>
      <c r="B9" s="15">
        <v>55.47</v>
      </c>
      <c r="C9" s="16" t="s">
        <v>15</v>
      </c>
      <c r="D9" s="16" t="s">
        <v>12</v>
      </c>
      <c r="E9" s="16" t="s">
        <v>13</v>
      </c>
      <c r="F9" s="17"/>
    </row>
    <row r="10" spans="1:6" ht="15.75" customHeight="1" x14ac:dyDescent="0.25">
      <c r="A10" s="14">
        <v>42488</v>
      </c>
      <c r="B10" s="15">
        <v>32.28</v>
      </c>
      <c r="C10" s="16" t="s">
        <v>16</v>
      </c>
      <c r="D10" s="16" t="s">
        <v>12</v>
      </c>
      <c r="E10" s="16" t="s">
        <v>17</v>
      </c>
      <c r="F10" s="17"/>
    </row>
    <row r="11" spans="1:6" ht="15.75" customHeight="1" x14ac:dyDescent="0.25">
      <c r="A11" s="14">
        <v>42489</v>
      </c>
      <c r="B11" s="15">
        <v>18.72</v>
      </c>
      <c r="C11" s="16" t="s">
        <v>18</v>
      </c>
      <c r="D11" s="16" t="s">
        <v>12</v>
      </c>
      <c r="E11" s="16" t="s">
        <v>17</v>
      </c>
      <c r="F11" s="17"/>
    </row>
    <row r="12" spans="1:6" ht="15.75" customHeight="1" x14ac:dyDescent="0.25">
      <c r="A12" s="14">
        <v>42489</v>
      </c>
      <c r="B12" s="15">
        <v>26.9</v>
      </c>
      <c r="C12" s="16" t="s">
        <v>19</v>
      </c>
      <c r="D12" s="16" t="s">
        <v>12</v>
      </c>
      <c r="E12" s="16" t="s">
        <v>17</v>
      </c>
      <c r="F12" s="17"/>
    </row>
    <row r="13" spans="1:6" ht="15.75" customHeight="1" x14ac:dyDescent="0.25">
      <c r="A13" s="14">
        <v>42499</v>
      </c>
      <c r="B13" s="15">
        <v>81.47</v>
      </c>
      <c r="C13" s="16" t="s">
        <v>20</v>
      </c>
      <c r="D13" s="16" t="s">
        <v>12</v>
      </c>
      <c r="E13" s="16" t="s">
        <v>21</v>
      </c>
      <c r="F13" s="17"/>
    </row>
    <row r="14" spans="1:6" ht="15.75" customHeight="1" x14ac:dyDescent="0.25">
      <c r="A14" s="14">
        <v>42501</v>
      </c>
      <c r="B14" s="15">
        <v>81.900000000000006</v>
      </c>
      <c r="C14" s="16" t="s">
        <v>22</v>
      </c>
      <c r="D14" s="16" t="s">
        <v>12</v>
      </c>
      <c r="E14" s="16" t="s">
        <v>21</v>
      </c>
      <c r="F14" s="17"/>
    </row>
    <row r="15" spans="1:6" ht="15.75" customHeight="1" x14ac:dyDescent="0.25">
      <c r="A15" s="14"/>
      <c r="B15" s="15"/>
      <c r="C15" s="18"/>
      <c r="D15" s="16"/>
      <c r="E15" s="16"/>
      <c r="F15" s="17"/>
    </row>
    <row r="16" spans="1:6" ht="60" customHeight="1" x14ac:dyDescent="0.25">
      <c r="A16" s="8" t="s">
        <v>23</v>
      </c>
      <c r="B16" s="9" t="s">
        <v>4</v>
      </c>
      <c r="C16" s="19" t="s">
        <v>5</v>
      </c>
      <c r="D16" s="11" t="s">
        <v>6</v>
      </c>
      <c r="E16" s="12" t="s">
        <v>7</v>
      </c>
      <c r="F16" s="17"/>
    </row>
    <row r="17" spans="1:6" ht="15.75" customHeight="1" x14ac:dyDescent="0.25">
      <c r="A17" s="14">
        <v>42346</v>
      </c>
      <c r="B17" s="15">
        <v>50</v>
      </c>
      <c r="C17" s="18" t="s">
        <v>24</v>
      </c>
      <c r="D17" s="18" t="s">
        <v>25</v>
      </c>
      <c r="E17" s="16" t="s">
        <v>21</v>
      </c>
      <c r="F17" s="17"/>
    </row>
    <row r="18" spans="1:6" ht="15.75" customHeight="1" x14ac:dyDescent="0.25">
      <c r="A18" s="14">
        <v>42346</v>
      </c>
      <c r="B18" s="15">
        <v>-239.13</v>
      </c>
      <c r="C18" s="18" t="s">
        <v>24</v>
      </c>
      <c r="D18" s="18" t="s">
        <v>25</v>
      </c>
      <c r="E18" s="16" t="s">
        <v>21</v>
      </c>
      <c r="F18" s="17"/>
    </row>
    <row r="19" spans="1:6" ht="15.75" customHeight="1" x14ac:dyDescent="0.25">
      <c r="A19" s="14">
        <v>42346</v>
      </c>
      <c r="B19" s="15">
        <v>-5.67</v>
      </c>
      <c r="C19" s="18" t="s">
        <v>24</v>
      </c>
      <c r="D19" s="18" t="s">
        <v>25</v>
      </c>
      <c r="E19" s="16" t="s">
        <v>21</v>
      </c>
      <c r="F19" s="17"/>
    </row>
    <row r="20" spans="1:6" ht="15.75" customHeight="1" x14ac:dyDescent="0.25">
      <c r="A20" s="14">
        <v>42398</v>
      </c>
      <c r="B20" s="15">
        <v>341.12</v>
      </c>
      <c r="C20" s="18" t="s">
        <v>26</v>
      </c>
      <c r="D20" s="18" t="s">
        <v>27</v>
      </c>
      <c r="E20" s="16" t="s">
        <v>10</v>
      </c>
      <c r="F20" s="17"/>
    </row>
    <row r="21" spans="1:6" ht="15.75" customHeight="1" x14ac:dyDescent="0.25">
      <c r="A21" s="14">
        <v>42382</v>
      </c>
      <c r="B21" s="15">
        <f>10292.72+187.1</f>
        <v>10479.82</v>
      </c>
      <c r="C21" s="18" t="s">
        <v>26</v>
      </c>
      <c r="D21" s="18" t="s">
        <v>25</v>
      </c>
      <c r="E21" s="16" t="s">
        <v>10</v>
      </c>
      <c r="F21" s="17"/>
    </row>
    <row r="22" spans="1:6" ht="15.75" customHeight="1" x14ac:dyDescent="0.25">
      <c r="A22" s="14">
        <v>42382</v>
      </c>
      <c r="B22" s="15">
        <f>1664.32+14.5</f>
        <v>1678.82</v>
      </c>
      <c r="C22" s="18" t="s">
        <v>28</v>
      </c>
      <c r="D22" s="18" t="s">
        <v>27</v>
      </c>
      <c r="E22" s="16" t="s">
        <v>10</v>
      </c>
      <c r="F22" s="17"/>
    </row>
    <row r="23" spans="1:6" ht="15.75" customHeight="1" x14ac:dyDescent="0.25">
      <c r="A23" s="14">
        <v>42398</v>
      </c>
      <c r="B23" s="15">
        <v>246.19</v>
      </c>
      <c r="C23" s="18" t="s">
        <v>160</v>
      </c>
      <c r="D23" s="18" t="s">
        <v>29</v>
      </c>
      <c r="E23" s="16" t="s">
        <v>10</v>
      </c>
      <c r="F23" s="20"/>
    </row>
    <row r="24" spans="1:6" ht="15.75" customHeight="1" x14ac:dyDescent="0.25">
      <c r="A24" s="14">
        <v>42450</v>
      </c>
      <c r="B24" s="15">
        <v>523.32000000000005</v>
      </c>
      <c r="C24" s="18" t="s">
        <v>30</v>
      </c>
      <c r="D24" s="18" t="s">
        <v>27</v>
      </c>
      <c r="E24" s="18" t="s">
        <v>13</v>
      </c>
      <c r="F24" s="17"/>
    </row>
    <row r="25" spans="1:6" ht="15.75" customHeight="1" x14ac:dyDescent="0.25">
      <c r="A25" s="14">
        <v>42450</v>
      </c>
      <c r="B25" s="15">
        <v>93.03</v>
      </c>
      <c r="C25" s="18" t="s">
        <v>31</v>
      </c>
      <c r="D25" s="18" t="s">
        <v>32</v>
      </c>
      <c r="E25" s="18" t="s">
        <v>13</v>
      </c>
      <c r="F25" s="17"/>
    </row>
    <row r="26" spans="1:6" ht="15.75" customHeight="1" x14ac:dyDescent="0.25">
      <c r="A26" s="14">
        <v>42450</v>
      </c>
      <c r="B26" s="15">
        <v>34.9</v>
      </c>
      <c r="C26" s="18" t="s">
        <v>33</v>
      </c>
      <c r="D26" s="18" t="s">
        <v>32</v>
      </c>
      <c r="E26" s="18" t="s">
        <v>13</v>
      </c>
      <c r="F26" s="17"/>
    </row>
    <row r="27" spans="1:6" ht="15.75" customHeight="1" x14ac:dyDescent="0.25">
      <c r="A27" s="14">
        <v>42450</v>
      </c>
      <c r="B27" s="15">
        <f>857.05-12</f>
        <v>845.05</v>
      </c>
      <c r="C27" s="18" t="s">
        <v>34</v>
      </c>
      <c r="D27" s="18" t="s">
        <v>25</v>
      </c>
      <c r="E27" s="16" t="s">
        <v>13</v>
      </c>
      <c r="F27" s="17"/>
    </row>
    <row r="28" spans="1:6" ht="15.75" customHeight="1" x14ac:dyDescent="0.25">
      <c r="A28" s="14">
        <v>42450</v>
      </c>
      <c r="B28" s="15">
        <v>19.5</v>
      </c>
      <c r="C28" s="18" t="s">
        <v>34</v>
      </c>
      <c r="D28" s="18" t="s">
        <v>35</v>
      </c>
      <c r="E28" s="16" t="s">
        <v>13</v>
      </c>
      <c r="F28" s="17"/>
    </row>
    <row r="29" spans="1:6" ht="15.75" customHeight="1" x14ac:dyDescent="0.25">
      <c r="A29" s="14">
        <v>42487</v>
      </c>
      <c r="B29" s="15">
        <f>452.6+354.24</f>
        <v>806.84</v>
      </c>
      <c r="C29" s="16" t="s">
        <v>36</v>
      </c>
      <c r="D29" s="18" t="s">
        <v>25</v>
      </c>
      <c r="E29" s="16" t="s">
        <v>17</v>
      </c>
      <c r="F29" s="17"/>
    </row>
    <row r="30" spans="1:6" ht="15.75" customHeight="1" x14ac:dyDescent="0.25">
      <c r="A30" s="14">
        <v>42640</v>
      </c>
      <c r="B30" s="15">
        <v>327.55</v>
      </c>
      <c r="C30" s="18" t="s">
        <v>36</v>
      </c>
      <c r="D30" s="18" t="s">
        <v>27</v>
      </c>
      <c r="E30" s="18" t="s">
        <v>17</v>
      </c>
      <c r="F30" s="17"/>
    </row>
    <row r="31" spans="1:6" ht="15.75" customHeight="1" x14ac:dyDescent="0.25">
      <c r="A31" s="14">
        <v>42489</v>
      </c>
      <c r="B31" s="15">
        <v>190.1</v>
      </c>
      <c r="C31" s="16" t="s">
        <v>36</v>
      </c>
      <c r="D31" s="18" t="s">
        <v>25</v>
      </c>
      <c r="E31" s="16" t="s">
        <v>21</v>
      </c>
      <c r="F31" s="17"/>
    </row>
    <row r="32" spans="1:6" ht="15.75" customHeight="1" x14ac:dyDescent="0.25">
      <c r="A32" s="14">
        <v>42489</v>
      </c>
      <c r="B32" s="15">
        <v>284.31</v>
      </c>
      <c r="C32" s="16" t="s">
        <v>37</v>
      </c>
      <c r="D32" s="18" t="s">
        <v>27</v>
      </c>
      <c r="E32" s="16" t="s">
        <v>21</v>
      </c>
      <c r="F32" s="17"/>
    </row>
    <row r="33" spans="1:6" ht="15.75" customHeight="1" x14ac:dyDescent="0.25">
      <c r="A33" s="14">
        <v>42490</v>
      </c>
      <c r="B33" s="15">
        <v>294.72000000000003</v>
      </c>
      <c r="C33" s="16" t="s">
        <v>37</v>
      </c>
      <c r="D33" s="18" t="s">
        <v>25</v>
      </c>
      <c r="E33" s="16" t="s">
        <v>38</v>
      </c>
      <c r="F33" s="17"/>
    </row>
    <row r="34" spans="1:6" ht="15.75" customHeight="1" x14ac:dyDescent="0.25">
      <c r="A34" s="14">
        <v>42499</v>
      </c>
      <c r="B34" s="15">
        <v>657.83</v>
      </c>
      <c r="C34" s="16" t="s">
        <v>39</v>
      </c>
      <c r="D34" s="18" t="s">
        <v>27</v>
      </c>
      <c r="E34" s="16" t="s">
        <v>21</v>
      </c>
      <c r="F34" s="17"/>
    </row>
    <row r="35" spans="1:6" ht="15.75" hidden="1" customHeight="1" x14ac:dyDescent="0.25">
      <c r="A35" s="14">
        <v>42487</v>
      </c>
      <c r="B35" s="15">
        <v>41.5</v>
      </c>
      <c r="C35" s="16" t="s">
        <v>36</v>
      </c>
      <c r="D35" s="18" t="s">
        <v>35</v>
      </c>
      <c r="E35" s="16" t="s">
        <v>17</v>
      </c>
      <c r="F35" s="17"/>
    </row>
    <row r="36" spans="1:6" ht="15.75" customHeight="1" x14ac:dyDescent="0.25">
      <c r="A36" s="14">
        <v>42499</v>
      </c>
      <c r="B36" s="15">
        <v>24.91</v>
      </c>
      <c r="C36" s="16" t="s">
        <v>40</v>
      </c>
      <c r="D36" s="18" t="s">
        <v>32</v>
      </c>
      <c r="E36" s="16" t="s">
        <v>21</v>
      </c>
      <c r="F36" s="17"/>
    </row>
    <row r="37" spans="1:6" ht="15.75" customHeight="1" x14ac:dyDescent="0.25">
      <c r="A37" s="14">
        <v>42499</v>
      </c>
      <c r="B37" s="15">
        <v>462.32</v>
      </c>
      <c r="C37" s="16" t="s">
        <v>40</v>
      </c>
      <c r="D37" s="18" t="s">
        <v>25</v>
      </c>
      <c r="E37" s="16" t="s">
        <v>21</v>
      </c>
      <c r="F37" s="17"/>
    </row>
    <row r="38" spans="1:6" ht="15.75" customHeight="1" x14ac:dyDescent="0.25">
      <c r="A38" s="14">
        <v>42499</v>
      </c>
      <c r="B38" s="15">
        <v>205.5</v>
      </c>
      <c r="C38" s="16" t="s">
        <v>40</v>
      </c>
      <c r="D38" s="18" t="s">
        <v>25</v>
      </c>
      <c r="E38" s="16" t="s">
        <v>21</v>
      </c>
      <c r="F38" s="17"/>
    </row>
    <row r="39" spans="1:6" ht="15.75" customHeight="1" x14ac:dyDescent="0.25">
      <c r="A39" s="14">
        <v>42499</v>
      </c>
      <c r="B39" s="15">
        <v>41.5</v>
      </c>
      <c r="C39" s="16" t="s">
        <v>40</v>
      </c>
      <c r="D39" s="18" t="s">
        <v>35</v>
      </c>
      <c r="E39" s="16" t="s">
        <v>21</v>
      </c>
      <c r="F39" s="17"/>
    </row>
    <row r="40" spans="1:6" ht="15.75" customHeight="1" x14ac:dyDescent="0.25">
      <c r="A40" s="14"/>
      <c r="B40" s="15"/>
      <c r="C40" s="18"/>
      <c r="D40" s="18"/>
      <c r="E40" s="16"/>
      <c r="F40" s="17"/>
    </row>
    <row r="41" spans="1:6" s="21" customFormat="1" ht="60" customHeight="1" x14ac:dyDescent="0.25">
      <c r="A41" s="8" t="s">
        <v>41</v>
      </c>
      <c r="B41" s="9" t="s">
        <v>4</v>
      </c>
      <c r="C41" s="19" t="s">
        <v>5</v>
      </c>
      <c r="D41" s="11" t="s">
        <v>6</v>
      </c>
      <c r="E41" s="12" t="s">
        <v>7</v>
      </c>
      <c r="F41" s="17"/>
    </row>
    <row r="42" spans="1:6" s="21" customFormat="1" ht="15.75" customHeight="1" x14ac:dyDescent="0.25">
      <c r="A42" s="14">
        <v>42410</v>
      </c>
      <c r="B42" s="15">
        <v>35</v>
      </c>
      <c r="C42" s="22" t="s">
        <v>42</v>
      </c>
      <c r="D42" s="16" t="s">
        <v>9</v>
      </c>
      <c r="E42" s="16" t="s">
        <v>38</v>
      </c>
      <c r="F42" s="17"/>
    </row>
    <row r="43" spans="1:6" s="21" customFormat="1" ht="15.75" customHeight="1" x14ac:dyDescent="0.25">
      <c r="A43" s="14">
        <v>42459</v>
      </c>
      <c r="B43" s="15">
        <v>17.5</v>
      </c>
      <c r="C43" s="16" t="s">
        <v>43</v>
      </c>
      <c r="D43" s="16" t="s">
        <v>9</v>
      </c>
      <c r="E43" s="16" t="s">
        <v>38</v>
      </c>
      <c r="F43" s="17"/>
    </row>
    <row r="44" spans="1:6" s="21" customFormat="1" ht="15.75" customHeight="1" x14ac:dyDescent="0.25">
      <c r="A44" s="14">
        <v>42488</v>
      </c>
      <c r="B44" s="15">
        <v>42.4</v>
      </c>
      <c r="C44" s="16" t="s">
        <v>44</v>
      </c>
      <c r="D44" s="16" t="s">
        <v>12</v>
      </c>
      <c r="E44" s="16" t="s">
        <v>38</v>
      </c>
      <c r="F44" s="17"/>
    </row>
    <row r="45" spans="1:6" s="21" customFormat="1" ht="15.75" customHeight="1" x14ac:dyDescent="0.25">
      <c r="A45" s="14">
        <v>42495</v>
      </c>
      <c r="B45" s="15">
        <v>53</v>
      </c>
      <c r="C45" s="16" t="s">
        <v>45</v>
      </c>
      <c r="D45" s="16" t="s">
        <v>9</v>
      </c>
      <c r="E45" s="16" t="s">
        <v>46</v>
      </c>
      <c r="F45" s="17"/>
    </row>
    <row r="46" spans="1:6" s="21" customFormat="1" ht="15.75" customHeight="1" x14ac:dyDescent="0.25">
      <c r="A46" s="14">
        <v>42509</v>
      </c>
      <c r="B46" s="15">
        <v>27</v>
      </c>
      <c r="C46" s="16" t="s">
        <v>47</v>
      </c>
      <c r="D46" s="16" t="s">
        <v>9</v>
      </c>
      <c r="E46" s="16" t="s">
        <v>48</v>
      </c>
      <c r="F46" s="17"/>
    </row>
    <row r="47" spans="1:6" s="21" customFormat="1" ht="15.75" customHeight="1" x14ac:dyDescent="0.25">
      <c r="A47" s="14">
        <v>42510</v>
      </c>
      <c r="B47" s="15">
        <v>26.4</v>
      </c>
      <c r="C47" s="16" t="s">
        <v>49</v>
      </c>
      <c r="D47" s="16" t="s">
        <v>9</v>
      </c>
      <c r="E47" s="16" t="s">
        <v>48</v>
      </c>
      <c r="F47" s="17"/>
    </row>
    <row r="48" spans="1:6" s="21" customFormat="1" ht="15.75" customHeight="1" x14ac:dyDescent="0.25">
      <c r="A48" s="14">
        <v>42515</v>
      </c>
      <c r="B48" s="15">
        <v>77.3</v>
      </c>
      <c r="C48" s="16" t="s">
        <v>50</v>
      </c>
      <c r="D48" s="16" t="s">
        <v>12</v>
      </c>
      <c r="E48" s="16" t="s">
        <v>51</v>
      </c>
      <c r="F48" s="17"/>
    </row>
    <row r="49" spans="1:6" s="21" customFormat="1" ht="15.75" customHeight="1" x14ac:dyDescent="0.25">
      <c r="A49" s="14">
        <v>42516</v>
      </c>
      <c r="B49" s="15">
        <v>44</v>
      </c>
      <c r="C49" s="18" t="s">
        <v>168</v>
      </c>
      <c r="D49" s="16" t="s">
        <v>9</v>
      </c>
      <c r="E49" s="16" t="s">
        <v>51</v>
      </c>
      <c r="F49" s="17"/>
    </row>
    <row r="50" spans="1:6" s="21" customFormat="1" ht="15.75" customHeight="1" x14ac:dyDescent="0.25">
      <c r="A50" s="14">
        <v>42516</v>
      </c>
      <c r="B50" s="15">
        <v>32</v>
      </c>
      <c r="C50" s="18" t="s">
        <v>52</v>
      </c>
      <c r="D50" s="16" t="s">
        <v>9</v>
      </c>
      <c r="E50" s="16" t="s">
        <v>51</v>
      </c>
      <c r="F50" s="17"/>
    </row>
    <row r="51" spans="1:6" s="21" customFormat="1" ht="15.75" customHeight="1" x14ac:dyDescent="0.25">
      <c r="A51" s="14">
        <v>42517</v>
      </c>
      <c r="B51" s="15">
        <v>46.9</v>
      </c>
      <c r="C51" s="18" t="s">
        <v>169</v>
      </c>
      <c r="D51" s="16" t="s">
        <v>9</v>
      </c>
      <c r="E51" s="16" t="s">
        <v>51</v>
      </c>
      <c r="F51" s="17"/>
    </row>
    <row r="52" spans="1:6" s="21" customFormat="1" ht="15.75" customHeight="1" x14ac:dyDescent="0.25">
      <c r="A52" s="14">
        <v>42521</v>
      </c>
      <c r="B52" s="15">
        <v>16.399999999999999</v>
      </c>
      <c r="C52" s="18" t="s">
        <v>53</v>
      </c>
      <c r="D52" s="16" t="s">
        <v>9</v>
      </c>
      <c r="E52" s="16" t="s">
        <v>38</v>
      </c>
      <c r="F52" s="17"/>
    </row>
    <row r="53" spans="1:6" s="21" customFormat="1" ht="15.75" customHeight="1" x14ac:dyDescent="0.25">
      <c r="A53" s="14">
        <v>42525</v>
      </c>
      <c r="B53" s="15">
        <v>4</v>
      </c>
      <c r="C53" s="18" t="s">
        <v>54</v>
      </c>
      <c r="D53" s="18" t="s">
        <v>55</v>
      </c>
      <c r="E53" s="18" t="s">
        <v>56</v>
      </c>
      <c r="F53" s="17"/>
    </row>
    <row r="54" spans="1:6" s="21" customFormat="1" ht="30" customHeight="1" x14ac:dyDescent="0.25">
      <c r="A54" s="14">
        <v>42525</v>
      </c>
      <c r="B54" s="15">
        <v>180</v>
      </c>
      <c r="C54" s="18" t="s">
        <v>170</v>
      </c>
      <c r="D54" s="16" t="s">
        <v>9</v>
      </c>
      <c r="E54" s="16" t="s">
        <v>38</v>
      </c>
      <c r="F54" s="17"/>
    </row>
    <row r="55" spans="1:6" s="21" customFormat="1" ht="30" customHeight="1" x14ac:dyDescent="0.25">
      <c r="A55" s="14">
        <v>42526</v>
      </c>
      <c r="B55" s="15">
        <v>112.5</v>
      </c>
      <c r="C55" s="18" t="s">
        <v>170</v>
      </c>
      <c r="D55" s="16" t="s">
        <v>9</v>
      </c>
      <c r="E55" s="16" t="s">
        <v>38</v>
      </c>
      <c r="F55" s="17"/>
    </row>
    <row r="56" spans="1:6" s="21" customFormat="1" ht="45" customHeight="1" x14ac:dyDescent="0.25">
      <c r="A56" s="14">
        <v>42527</v>
      </c>
      <c r="B56" s="15">
        <v>328</v>
      </c>
      <c r="C56" s="18" t="s">
        <v>171</v>
      </c>
      <c r="D56" s="16" t="s">
        <v>9</v>
      </c>
      <c r="E56" s="16" t="s">
        <v>38</v>
      </c>
      <c r="F56" s="17"/>
    </row>
    <row r="57" spans="1:6" s="21" customFormat="1" ht="15.75" customHeight="1" x14ac:dyDescent="0.25">
      <c r="A57" s="14">
        <v>42528</v>
      </c>
      <c r="B57" s="15">
        <v>18</v>
      </c>
      <c r="C57" s="18" t="s">
        <v>54</v>
      </c>
      <c r="D57" s="18" t="s">
        <v>55</v>
      </c>
      <c r="E57" s="18" t="s">
        <v>38</v>
      </c>
      <c r="F57" s="17"/>
    </row>
    <row r="58" spans="1:6" s="21" customFormat="1" ht="30" customHeight="1" x14ac:dyDescent="0.25">
      <c r="A58" s="14">
        <v>42529</v>
      </c>
      <c r="B58" s="15">
        <v>50.4</v>
      </c>
      <c r="C58" s="18" t="s">
        <v>172</v>
      </c>
      <c r="D58" s="16" t="s">
        <v>9</v>
      </c>
      <c r="E58" s="16" t="s">
        <v>38</v>
      </c>
      <c r="F58" s="17"/>
    </row>
    <row r="59" spans="1:6" s="21" customFormat="1" ht="15.75" customHeight="1" x14ac:dyDescent="0.25">
      <c r="A59" s="14"/>
      <c r="B59" s="15"/>
      <c r="C59" s="18"/>
      <c r="D59" s="16"/>
      <c r="E59" s="16"/>
      <c r="F59" s="17"/>
    </row>
    <row r="60" spans="1:6" ht="60" customHeight="1" x14ac:dyDescent="0.25">
      <c r="A60" s="8" t="s">
        <v>57</v>
      </c>
      <c r="B60" s="9" t="s">
        <v>4</v>
      </c>
      <c r="C60" s="19" t="s">
        <v>5</v>
      </c>
      <c r="D60" s="11" t="s">
        <v>6</v>
      </c>
      <c r="E60" s="12" t="s">
        <v>7</v>
      </c>
      <c r="F60" s="17"/>
    </row>
    <row r="61" spans="1:6" s="23" customFormat="1" ht="15.75" customHeight="1" x14ac:dyDescent="0.25">
      <c r="A61" s="14">
        <v>42441</v>
      </c>
      <c r="B61" s="15">
        <v>155</v>
      </c>
      <c r="C61" s="18" t="s">
        <v>59</v>
      </c>
      <c r="D61" s="18" t="s">
        <v>27</v>
      </c>
      <c r="E61" s="16" t="s">
        <v>58</v>
      </c>
      <c r="F61" s="17"/>
    </row>
    <row r="62" spans="1:6" s="23" customFormat="1" ht="15.75" customHeight="1" x14ac:dyDescent="0.25">
      <c r="A62" s="14">
        <v>42441</v>
      </c>
      <c r="B62" s="15">
        <v>107.96</v>
      </c>
      <c r="C62" s="18" t="s">
        <v>167</v>
      </c>
      <c r="D62" s="18" t="s">
        <v>35</v>
      </c>
      <c r="E62" s="16" t="s">
        <v>58</v>
      </c>
      <c r="F62" s="17"/>
    </row>
    <row r="63" spans="1:6" s="23" customFormat="1" ht="15.75" customHeight="1" x14ac:dyDescent="0.25">
      <c r="A63" s="14">
        <v>42446</v>
      </c>
      <c r="B63" s="15">
        <v>155</v>
      </c>
      <c r="C63" s="18" t="s">
        <v>60</v>
      </c>
      <c r="D63" s="18" t="s">
        <v>27</v>
      </c>
      <c r="E63" s="16" t="s">
        <v>61</v>
      </c>
      <c r="F63" s="17"/>
    </row>
    <row r="64" spans="1:6" s="23" customFormat="1" ht="15.75" customHeight="1" x14ac:dyDescent="0.25">
      <c r="A64" s="14">
        <v>42446</v>
      </c>
      <c r="B64" s="15">
        <v>319.47000000000003</v>
      </c>
      <c r="C64" s="18" t="s">
        <v>60</v>
      </c>
      <c r="D64" s="18" t="s">
        <v>25</v>
      </c>
      <c r="E64" s="16" t="s">
        <v>61</v>
      </c>
      <c r="F64" s="17"/>
    </row>
    <row r="65" spans="1:6" s="23" customFormat="1" ht="15.75" customHeight="1" x14ac:dyDescent="0.25">
      <c r="A65" s="14">
        <v>42446</v>
      </c>
      <c r="B65" s="15">
        <f>11.5+14.38</f>
        <v>25.880000000000003</v>
      </c>
      <c r="C65" s="18" t="s">
        <v>60</v>
      </c>
      <c r="D65" s="18" t="s">
        <v>35</v>
      </c>
      <c r="E65" s="16" t="s">
        <v>61</v>
      </c>
      <c r="F65" s="17"/>
    </row>
    <row r="66" spans="1:6" s="23" customFormat="1" ht="45" customHeight="1" x14ac:dyDescent="0.25">
      <c r="A66" s="14">
        <v>42494</v>
      </c>
      <c r="B66" s="15">
        <v>147</v>
      </c>
      <c r="C66" s="18" t="s">
        <v>62</v>
      </c>
      <c r="D66" s="18" t="s">
        <v>27</v>
      </c>
      <c r="E66" s="16" t="s">
        <v>46</v>
      </c>
      <c r="F66" s="17"/>
    </row>
    <row r="67" spans="1:6" s="23" customFormat="1" ht="45" customHeight="1" x14ac:dyDescent="0.25">
      <c r="A67" s="14">
        <v>42494</v>
      </c>
      <c r="B67" s="15">
        <v>136</v>
      </c>
      <c r="C67" s="18" t="s">
        <v>62</v>
      </c>
      <c r="D67" s="18" t="s">
        <v>27</v>
      </c>
      <c r="E67" s="16" t="s">
        <v>63</v>
      </c>
      <c r="F67" s="17"/>
    </row>
    <row r="68" spans="1:6" s="23" customFormat="1" ht="45" customHeight="1" x14ac:dyDescent="0.25">
      <c r="A68" s="14">
        <v>42494</v>
      </c>
      <c r="B68" s="15">
        <v>44.9</v>
      </c>
      <c r="C68" s="18" t="s">
        <v>62</v>
      </c>
      <c r="D68" s="18" t="s">
        <v>32</v>
      </c>
      <c r="E68" s="16" t="s">
        <v>63</v>
      </c>
      <c r="F68" s="17"/>
    </row>
    <row r="69" spans="1:6" s="23" customFormat="1" ht="45" customHeight="1" x14ac:dyDescent="0.25">
      <c r="A69" s="14">
        <v>42494</v>
      </c>
      <c r="B69" s="15">
        <v>18.5</v>
      </c>
      <c r="C69" s="18" t="s">
        <v>62</v>
      </c>
      <c r="D69" s="18" t="s">
        <v>32</v>
      </c>
      <c r="E69" s="16" t="s">
        <v>63</v>
      </c>
      <c r="F69" s="17"/>
    </row>
    <row r="70" spans="1:6" s="23" customFormat="1" ht="45" customHeight="1" x14ac:dyDescent="0.25">
      <c r="A70" s="14">
        <v>42494</v>
      </c>
      <c r="B70" s="15">
        <v>17</v>
      </c>
      <c r="C70" s="18" t="s">
        <v>62</v>
      </c>
      <c r="D70" s="18" t="s">
        <v>32</v>
      </c>
      <c r="E70" s="16" t="s">
        <v>63</v>
      </c>
      <c r="F70" s="17"/>
    </row>
    <row r="71" spans="1:6" s="23" customFormat="1" ht="45" customHeight="1" x14ac:dyDescent="0.25">
      <c r="A71" s="14">
        <v>42494</v>
      </c>
      <c r="B71" s="15">
        <v>381.78</v>
      </c>
      <c r="C71" s="18" t="s">
        <v>62</v>
      </c>
      <c r="D71" s="18" t="s">
        <v>25</v>
      </c>
      <c r="E71" s="16" t="s">
        <v>64</v>
      </c>
      <c r="F71" s="17"/>
    </row>
    <row r="72" spans="1:6" s="23" customFormat="1" ht="45" customHeight="1" x14ac:dyDescent="0.25">
      <c r="A72" s="14">
        <v>42494</v>
      </c>
      <c r="B72" s="15">
        <v>72.08</v>
      </c>
      <c r="C72" s="18" t="s">
        <v>62</v>
      </c>
      <c r="D72" s="18" t="s">
        <v>25</v>
      </c>
      <c r="E72" s="16" t="s">
        <v>64</v>
      </c>
      <c r="F72" s="17"/>
    </row>
    <row r="73" spans="1:6" s="23" customFormat="1" ht="45" customHeight="1" x14ac:dyDescent="0.25">
      <c r="A73" s="14">
        <v>42494</v>
      </c>
      <c r="B73" s="15">
        <v>50</v>
      </c>
      <c r="C73" s="18" t="s">
        <v>62</v>
      </c>
      <c r="D73" s="18" t="s">
        <v>25</v>
      </c>
      <c r="E73" s="16" t="s">
        <v>64</v>
      </c>
      <c r="F73" s="17"/>
    </row>
    <row r="74" spans="1:6" s="23" customFormat="1" ht="45" customHeight="1" x14ac:dyDescent="0.25">
      <c r="A74" s="14">
        <v>42494</v>
      </c>
      <c r="B74" s="15">
        <f>11.5+11.5+14.38</f>
        <v>37.380000000000003</v>
      </c>
      <c r="C74" s="18" t="s">
        <v>62</v>
      </c>
      <c r="D74" s="18" t="s">
        <v>35</v>
      </c>
      <c r="E74" s="16" t="s">
        <v>64</v>
      </c>
      <c r="F74" s="17"/>
    </row>
    <row r="75" spans="1:6" s="23" customFormat="1" ht="45" customHeight="1" x14ac:dyDescent="0.25">
      <c r="A75" s="14">
        <v>42494</v>
      </c>
      <c r="B75" s="15">
        <f>220.8+132.93+51.75+5.8+3.31</f>
        <v>414.59000000000003</v>
      </c>
      <c r="C75" s="18" t="s">
        <v>62</v>
      </c>
      <c r="D75" s="18" t="s">
        <v>65</v>
      </c>
      <c r="E75" s="16" t="s">
        <v>63</v>
      </c>
      <c r="F75" s="17"/>
    </row>
    <row r="76" spans="1:6" s="23" customFormat="1" ht="15.75" customHeight="1" x14ac:dyDescent="0.25">
      <c r="A76" s="14">
        <v>42499</v>
      </c>
      <c r="B76" s="15">
        <v>269.10000000000002</v>
      </c>
      <c r="C76" s="16" t="s">
        <v>40</v>
      </c>
      <c r="D76" s="18" t="s">
        <v>27</v>
      </c>
      <c r="E76" s="16" t="s">
        <v>51</v>
      </c>
      <c r="F76" s="17"/>
    </row>
    <row r="77" spans="1:6" s="23" customFormat="1" ht="15.75" customHeight="1" x14ac:dyDescent="0.25">
      <c r="A77" s="14">
        <v>42499</v>
      </c>
      <c r="B77" s="15">
        <v>97.99</v>
      </c>
      <c r="C77" s="16" t="s">
        <v>40</v>
      </c>
      <c r="D77" s="18" t="s">
        <v>25</v>
      </c>
      <c r="E77" s="16" t="s">
        <v>64</v>
      </c>
      <c r="F77" s="17"/>
    </row>
    <row r="78" spans="1:6" s="23" customFormat="1" ht="15.75" customHeight="1" x14ac:dyDescent="0.25">
      <c r="A78" s="14">
        <v>42503</v>
      </c>
      <c r="B78" s="15">
        <v>351.3</v>
      </c>
      <c r="C78" s="16" t="s">
        <v>66</v>
      </c>
      <c r="D78" s="18" t="s">
        <v>25</v>
      </c>
      <c r="E78" s="16" t="s">
        <v>64</v>
      </c>
      <c r="F78" s="17"/>
    </row>
    <row r="79" spans="1:6" s="23" customFormat="1" ht="15.75" customHeight="1" x14ac:dyDescent="0.25">
      <c r="A79" s="14">
        <v>42503</v>
      </c>
      <c r="B79" s="15">
        <v>14.38</v>
      </c>
      <c r="C79" s="16" t="s">
        <v>66</v>
      </c>
      <c r="D79" s="18" t="s">
        <v>35</v>
      </c>
      <c r="E79" s="16" t="s">
        <v>64</v>
      </c>
      <c r="F79" s="17"/>
    </row>
    <row r="80" spans="1:6" s="23" customFormat="1" ht="30" customHeight="1" x14ac:dyDescent="0.25">
      <c r="A80" s="14">
        <v>42508</v>
      </c>
      <c r="B80" s="15">
        <v>308</v>
      </c>
      <c r="C80" s="18" t="s">
        <v>67</v>
      </c>
      <c r="D80" s="18" t="s">
        <v>27</v>
      </c>
      <c r="E80" s="16" t="s">
        <v>48</v>
      </c>
      <c r="F80" s="17"/>
    </row>
    <row r="81" spans="1:6" s="23" customFormat="1" ht="30" customHeight="1" x14ac:dyDescent="0.25">
      <c r="A81" s="14">
        <v>42508</v>
      </c>
      <c r="B81" s="15">
        <v>32</v>
      </c>
      <c r="C81" s="18" t="s">
        <v>67</v>
      </c>
      <c r="D81" s="18" t="s">
        <v>32</v>
      </c>
      <c r="E81" s="16" t="s">
        <v>48</v>
      </c>
      <c r="F81" s="17"/>
    </row>
    <row r="82" spans="1:6" s="23" customFormat="1" ht="30" customHeight="1" x14ac:dyDescent="0.25">
      <c r="A82" s="14">
        <v>42508</v>
      </c>
      <c r="B82" s="15">
        <v>31</v>
      </c>
      <c r="C82" s="18" t="s">
        <v>67</v>
      </c>
      <c r="D82" s="18" t="s">
        <v>32</v>
      </c>
      <c r="E82" s="16" t="s">
        <v>48</v>
      </c>
      <c r="F82" s="17"/>
    </row>
    <row r="83" spans="1:6" s="23" customFormat="1" ht="30" customHeight="1" x14ac:dyDescent="0.25">
      <c r="A83" s="14">
        <v>42515</v>
      </c>
      <c r="B83" s="15">
        <v>510</v>
      </c>
      <c r="C83" s="18" t="s">
        <v>68</v>
      </c>
      <c r="D83" s="18" t="s">
        <v>27</v>
      </c>
      <c r="E83" s="16" t="s">
        <v>51</v>
      </c>
      <c r="F83" s="17"/>
    </row>
    <row r="84" spans="1:6" s="23" customFormat="1" ht="30" customHeight="1" x14ac:dyDescent="0.25">
      <c r="A84" s="14">
        <v>42515</v>
      </c>
      <c r="B84" s="15">
        <v>34.99</v>
      </c>
      <c r="C84" s="18" t="s">
        <v>68</v>
      </c>
      <c r="D84" s="18" t="s">
        <v>32</v>
      </c>
      <c r="E84" s="16" t="s">
        <v>51</v>
      </c>
      <c r="F84" s="17"/>
    </row>
    <row r="85" spans="1:6" s="23" customFormat="1" ht="30" customHeight="1" x14ac:dyDescent="0.25">
      <c r="A85" s="14">
        <v>42515</v>
      </c>
      <c r="B85" s="15">
        <v>34.01</v>
      </c>
      <c r="C85" s="18" t="s">
        <v>68</v>
      </c>
      <c r="D85" s="18" t="s">
        <v>32</v>
      </c>
      <c r="E85" s="16" t="s">
        <v>51</v>
      </c>
      <c r="F85" s="17"/>
    </row>
    <row r="86" spans="1:6" s="23" customFormat="1" ht="30" customHeight="1" x14ac:dyDescent="0.25">
      <c r="A86" s="14">
        <v>42515</v>
      </c>
      <c r="B86" s="15">
        <v>250.26</v>
      </c>
      <c r="C86" s="18" t="s">
        <v>68</v>
      </c>
      <c r="D86" s="18" t="s">
        <v>25</v>
      </c>
      <c r="E86" s="16" t="s">
        <v>51</v>
      </c>
      <c r="F86" s="17"/>
    </row>
    <row r="87" spans="1:6" s="23" customFormat="1" ht="30" customHeight="1" x14ac:dyDescent="0.25">
      <c r="A87" s="14">
        <v>42515</v>
      </c>
      <c r="B87" s="15">
        <v>50</v>
      </c>
      <c r="C87" s="18" t="s">
        <v>68</v>
      </c>
      <c r="D87" s="18" t="s">
        <v>25</v>
      </c>
      <c r="E87" s="16" t="s">
        <v>51</v>
      </c>
      <c r="F87" s="17"/>
    </row>
    <row r="88" spans="1:6" s="23" customFormat="1" ht="30" customHeight="1" x14ac:dyDescent="0.25">
      <c r="A88" s="14">
        <v>42515</v>
      </c>
      <c r="B88" s="15">
        <f>28.98+11.5+28.98</f>
        <v>69.460000000000008</v>
      </c>
      <c r="C88" s="18" t="s">
        <v>68</v>
      </c>
      <c r="D88" s="18" t="s">
        <v>35</v>
      </c>
      <c r="E88" s="16" t="s">
        <v>51</v>
      </c>
      <c r="F88" s="17"/>
    </row>
    <row r="89" spans="1:6" s="23" customFormat="1" ht="15.75" customHeight="1" x14ac:dyDescent="0.25">
      <c r="A89" s="14">
        <v>42525</v>
      </c>
      <c r="B89" s="15">
        <v>321.3</v>
      </c>
      <c r="C89" s="16" t="s">
        <v>54</v>
      </c>
      <c r="D89" s="18" t="s">
        <v>27</v>
      </c>
      <c r="E89" s="16" t="s">
        <v>56</v>
      </c>
      <c r="F89" s="17"/>
    </row>
    <row r="90" spans="1:6" s="23" customFormat="1" ht="15.75" customHeight="1" x14ac:dyDescent="0.25">
      <c r="A90" s="14">
        <v>42525</v>
      </c>
      <c r="B90" s="15">
        <f>18+3</f>
        <v>21</v>
      </c>
      <c r="C90" s="16" t="s">
        <v>69</v>
      </c>
      <c r="D90" s="18" t="s">
        <v>32</v>
      </c>
      <c r="E90" s="16" t="s">
        <v>56</v>
      </c>
      <c r="F90" s="17"/>
    </row>
    <row r="91" spans="1:6" s="23" customFormat="1" ht="15.75" customHeight="1" x14ac:dyDescent="0.25">
      <c r="A91" s="14">
        <v>42525</v>
      </c>
      <c r="B91" s="15">
        <v>386.69</v>
      </c>
      <c r="C91" s="16" t="s">
        <v>54</v>
      </c>
      <c r="D91" s="18" t="s">
        <v>25</v>
      </c>
      <c r="E91" s="16" t="s">
        <v>56</v>
      </c>
      <c r="F91" s="17"/>
    </row>
    <row r="92" spans="1:6" s="23" customFormat="1" ht="15.75" customHeight="1" x14ac:dyDescent="0.25">
      <c r="A92" s="14">
        <v>42525</v>
      </c>
      <c r="B92" s="15">
        <v>202.72</v>
      </c>
      <c r="C92" s="16" t="s">
        <v>54</v>
      </c>
      <c r="D92" s="18" t="s">
        <v>25</v>
      </c>
      <c r="E92" s="16" t="s">
        <v>56</v>
      </c>
      <c r="F92" s="17"/>
    </row>
    <row r="93" spans="1:6" s="23" customFormat="1" ht="15.75" customHeight="1" x14ac:dyDescent="0.25">
      <c r="A93" s="14">
        <v>42525</v>
      </c>
      <c r="B93" s="15">
        <v>28.98</v>
      </c>
      <c r="C93" s="16" t="s">
        <v>54</v>
      </c>
      <c r="D93" s="18" t="s">
        <v>35</v>
      </c>
      <c r="E93" s="16" t="s">
        <v>56</v>
      </c>
      <c r="F93" s="17"/>
    </row>
    <row r="94" spans="1:6" s="23" customFormat="1" ht="15.75" customHeight="1" x14ac:dyDescent="0.25">
      <c r="A94" s="14">
        <v>42525</v>
      </c>
      <c r="B94" s="15">
        <f>250.7+42.92+3.76</f>
        <v>297.38</v>
      </c>
      <c r="C94" s="16" t="s">
        <v>54</v>
      </c>
      <c r="D94" s="18" t="s">
        <v>65</v>
      </c>
      <c r="E94" s="16" t="s">
        <v>56</v>
      </c>
      <c r="F94" s="17"/>
    </row>
    <row r="95" spans="1:6" s="23" customFormat="1" ht="15.75" customHeight="1" x14ac:dyDescent="0.25">
      <c r="A95" s="14">
        <v>42537</v>
      </c>
      <c r="B95" s="15">
        <v>321.44</v>
      </c>
      <c r="C95" s="24" t="s">
        <v>70</v>
      </c>
      <c r="D95" s="18" t="s">
        <v>25</v>
      </c>
      <c r="E95" s="16" t="s">
        <v>63</v>
      </c>
      <c r="F95" s="17"/>
    </row>
    <row r="96" spans="1:6" s="23" customFormat="1" ht="15.75" customHeight="1" x14ac:dyDescent="0.25">
      <c r="A96" s="14">
        <v>42537</v>
      </c>
      <c r="B96" s="15">
        <v>14.38</v>
      </c>
      <c r="C96" s="24" t="s">
        <v>70</v>
      </c>
      <c r="D96" s="18" t="s">
        <v>35</v>
      </c>
      <c r="E96" s="16" t="s">
        <v>63</v>
      </c>
      <c r="F96" s="17"/>
    </row>
    <row r="97" spans="1:6" s="23" customFormat="1" ht="15.75" customHeight="1" x14ac:dyDescent="0.25">
      <c r="A97" s="14">
        <v>42537</v>
      </c>
      <c r="B97" s="15">
        <f>56.35+0.84</f>
        <v>57.190000000000005</v>
      </c>
      <c r="C97" s="24" t="s">
        <v>70</v>
      </c>
      <c r="D97" s="18" t="s">
        <v>71</v>
      </c>
      <c r="E97" s="16" t="s">
        <v>63</v>
      </c>
      <c r="F97" s="17"/>
    </row>
    <row r="98" spans="1:6" s="23" customFormat="1" ht="15.75" customHeight="1" x14ac:dyDescent="0.25">
      <c r="A98" s="14">
        <v>42545</v>
      </c>
      <c r="B98" s="15">
        <v>380.24</v>
      </c>
      <c r="C98" s="18" t="s">
        <v>72</v>
      </c>
      <c r="D98" s="18" t="s">
        <v>25</v>
      </c>
      <c r="E98" s="16" t="s">
        <v>63</v>
      </c>
      <c r="F98" s="17"/>
    </row>
    <row r="99" spans="1:6" s="23" customFormat="1" ht="15.75" customHeight="1" x14ac:dyDescent="0.25">
      <c r="A99" s="14">
        <v>42545</v>
      </c>
      <c r="B99" s="15">
        <v>50</v>
      </c>
      <c r="C99" s="18" t="s">
        <v>72</v>
      </c>
      <c r="D99" s="18" t="s">
        <v>25</v>
      </c>
      <c r="E99" s="16" t="s">
        <v>63</v>
      </c>
      <c r="F99" s="17"/>
    </row>
    <row r="100" spans="1:6" s="23" customFormat="1" ht="15.75" customHeight="1" x14ac:dyDescent="0.25">
      <c r="A100" s="14">
        <v>42545</v>
      </c>
      <c r="B100" s="15">
        <f>14.38+11.5</f>
        <v>25.880000000000003</v>
      </c>
      <c r="C100" s="18" t="s">
        <v>72</v>
      </c>
      <c r="D100" s="18" t="s">
        <v>35</v>
      </c>
      <c r="E100" s="16" t="s">
        <v>63</v>
      </c>
      <c r="F100" s="17"/>
    </row>
    <row r="101" spans="1:6" s="23" customFormat="1" ht="15.75" customHeight="1" x14ac:dyDescent="0.25">
      <c r="A101" s="14">
        <v>42551</v>
      </c>
      <c r="B101" s="15">
        <v>350.53</v>
      </c>
      <c r="C101" s="24" t="s">
        <v>161</v>
      </c>
      <c r="D101" s="18" t="s">
        <v>25</v>
      </c>
      <c r="E101" s="16" t="s">
        <v>64</v>
      </c>
      <c r="F101" s="17"/>
    </row>
    <row r="102" spans="1:6" s="23" customFormat="1" ht="15.75" customHeight="1" x14ac:dyDescent="0.25">
      <c r="A102" s="14">
        <v>42551</v>
      </c>
      <c r="B102" s="15">
        <v>14.38</v>
      </c>
      <c r="C102" s="24" t="s">
        <v>161</v>
      </c>
      <c r="D102" s="18" t="s">
        <v>35</v>
      </c>
      <c r="E102" s="16" t="s">
        <v>64</v>
      </c>
      <c r="F102" s="17"/>
    </row>
    <row r="103" spans="1:6" s="23" customFormat="1" ht="15.75" customHeight="1" x14ac:dyDescent="0.25">
      <c r="A103" s="25" t="s">
        <v>73</v>
      </c>
      <c r="B103" s="26">
        <v>713.5</v>
      </c>
      <c r="C103" s="27" t="s">
        <v>74</v>
      </c>
      <c r="D103" s="27" t="s">
        <v>55</v>
      </c>
      <c r="E103" s="27" t="s">
        <v>38</v>
      </c>
      <c r="F103" s="17"/>
    </row>
    <row r="104" spans="1:6" s="23" customFormat="1" ht="15.75" customHeight="1" thickBot="1" x14ac:dyDescent="0.3">
      <c r="A104" s="14"/>
      <c r="B104" s="15"/>
      <c r="C104" s="18"/>
      <c r="D104" s="18"/>
      <c r="E104" s="16"/>
      <c r="F104" s="17"/>
    </row>
    <row r="105" spans="1:6" s="33" customFormat="1" ht="24.95" customHeight="1" thickBot="1" x14ac:dyDescent="0.35">
      <c r="A105" s="28" t="s">
        <v>75</v>
      </c>
      <c r="B105" s="29">
        <f>SUM(B4:B104)</f>
        <v>26458.98000000001</v>
      </c>
      <c r="C105" s="30"/>
      <c r="D105" s="31"/>
      <c r="E105" s="32"/>
      <c r="F105" s="17"/>
    </row>
    <row r="106" spans="1:6" ht="12" customHeight="1" x14ac:dyDescent="0.25">
      <c r="C106" s="23"/>
      <c r="F106" s="17"/>
    </row>
    <row r="107" spans="1:6" ht="60" customHeight="1" x14ac:dyDescent="0.25">
      <c r="A107" s="8" t="s">
        <v>76</v>
      </c>
      <c r="B107" s="9" t="s">
        <v>4</v>
      </c>
      <c r="C107" s="19" t="s">
        <v>5</v>
      </c>
      <c r="D107" s="11" t="s">
        <v>6</v>
      </c>
      <c r="E107" s="12" t="s">
        <v>7</v>
      </c>
      <c r="F107" s="17"/>
    </row>
    <row r="108" spans="1:6" s="23" customFormat="1" ht="15.75" customHeight="1" x14ac:dyDescent="0.25">
      <c r="A108" s="14" t="s">
        <v>77</v>
      </c>
      <c r="B108" s="15">
        <v>0</v>
      </c>
      <c r="C108" s="16"/>
      <c r="D108" s="16"/>
      <c r="E108" s="16"/>
      <c r="F108" s="17"/>
    </row>
    <row r="109" spans="1:6" s="23" customFormat="1" ht="15.75" customHeight="1" x14ac:dyDescent="0.25">
      <c r="A109" s="14"/>
      <c r="B109" s="15"/>
      <c r="C109" s="16"/>
      <c r="D109" s="16"/>
      <c r="E109" s="16"/>
      <c r="F109" s="17"/>
    </row>
    <row r="110" spans="1:6" ht="60" customHeight="1" x14ac:dyDescent="0.25">
      <c r="A110" s="8" t="s">
        <v>78</v>
      </c>
      <c r="B110" s="9" t="s">
        <v>4</v>
      </c>
      <c r="C110" s="19" t="s">
        <v>5</v>
      </c>
      <c r="D110" s="11" t="s">
        <v>6</v>
      </c>
      <c r="E110" s="12" t="s">
        <v>7</v>
      </c>
      <c r="F110" s="17"/>
    </row>
    <row r="111" spans="1:6" s="35" customFormat="1" ht="15.75" customHeight="1" x14ac:dyDescent="0.25">
      <c r="A111" s="14" t="s">
        <v>79</v>
      </c>
      <c r="B111" s="15">
        <f>80.49*3</f>
        <v>241.46999999999997</v>
      </c>
      <c r="C111" s="18" t="s">
        <v>80</v>
      </c>
      <c r="D111" s="18" t="s">
        <v>29</v>
      </c>
      <c r="E111" s="18"/>
      <c r="F111" s="17"/>
    </row>
    <row r="112" spans="1:6" s="35" customFormat="1" ht="15.75" customHeight="1" x14ac:dyDescent="0.25">
      <c r="A112" s="14" t="s">
        <v>81</v>
      </c>
      <c r="B112" s="15">
        <v>264.99</v>
      </c>
      <c r="C112" s="18" t="s">
        <v>82</v>
      </c>
      <c r="D112" s="18" t="s">
        <v>29</v>
      </c>
      <c r="E112" s="18"/>
      <c r="F112" s="17"/>
    </row>
    <row r="113" spans="1:6" s="35" customFormat="1" ht="40.9" customHeight="1" x14ac:dyDescent="0.25">
      <c r="A113" s="14">
        <v>42400</v>
      </c>
      <c r="B113" s="15">
        <v>5108.28</v>
      </c>
      <c r="C113" s="18" t="s">
        <v>162</v>
      </c>
      <c r="D113" s="18" t="s">
        <v>163</v>
      </c>
      <c r="E113" s="16" t="s">
        <v>83</v>
      </c>
      <c r="F113" s="17"/>
    </row>
    <row r="114" spans="1:6" ht="15.75" customHeight="1" thickBot="1" x14ac:dyDescent="0.3">
      <c r="A114" s="14"/>
      <c r="B114" s="15"/>
      <c r="C114" s="16"/>
      <c r="D114" s="18"/>
      <c r="E114" s="16"/>
      <c r="F114" s="36"/>
    </row>
    <row r="115" spans="1:6" ht="24.95" customHeight="1" thickBot="1" x14ac:dyDescent="0.35">
      <c r="A115" s="28" t="s">
        <v>84</v>
      </c>
      <c r="B115" s="29">
        <f>SUM(B108:B114)</f>
        <v>5614.74</v>
      </c>
      <c r="C115" s="37"/>
      <c r="D115" s="31"/>
      <c r="E115" s="32"/>
      <c r="F115" s="17"/>
    </row>
    <row r="116" spans="1:6" x14ac:dyDescent="0.25">
      <c r="C116" s="23"/>
      <c r="F116" s="17"/>
    </row>
    <row r="117" spans="1:6" ht="60" customHeight="1" x14ac:dyDescent="0.25">
      <c r="A117" s="8" t="s">
        <v>85</v>
      </c>
      <c r="B117" s="9" t="s">
        <v>4</v>
      </c>
      <c r="C117" s="19" t="s">
        <v>5</v>
      </c>
      <c r="D117" s="11" t="s">
        <v>6</v>
      </c>
      <c r="E117" s="12" t="s">
        <v>7</v>
      </c>
      <c r="F117" s="17"/>
    </row>
    <row r="118" spans="1:6" s="35" customFormat="1" ht="45" customHeight="1" x14ac:dyDescent="0.25">
      <c r="A118" s="14">
        <v>42529</v>
      </c>
      <c r="B118" s="15">
        <f>405-135</f>
        <v>270</v>
      </c>
      <c r="C118" s="16" t="s">
        <v>164</v>
      </c>
      <c r="D118" s="38" t="s">
        <v>29</v>
      </c>
      <c r="E118" s="16" t="s">
        <v>56</v>
      </c>
      <c r="F118" s="17"/>
    </row>
    <row r="119" spans="1:6" s="39" customFormat="1" ht="12" customHeight="1" x14ac:dyDescent="0.25">
      <c r="A119" s="14"/>
      <c r="B119" s="15"/>
      <c r="C119" s="16"/>
      <c r="D119" s="16"/>
      <c r="E119" s="16"/>
      <c r="F119" s="17"/>
    </row>
    <row r="120" spans="1:6" ht="60" customHeight="1" x14ac:dyDescent="0.25">
      <c r="A120" s="8" t="s">
        <v>86</v>
      </c>
      <c r="B120" s="9" t="s">
        <v>4</v>
      </c>
      <c r="C120" s="19" t="s">
        <v>5</v>
      </c>
      <c r="D120" s="11" t="s">
        <v>6</v>
      </c>
      <c r="E120" s="12" t="s">
        <v>7</v>
      </c>
      <c r="F120" s="17"/>
    </row>
    <row r="121" spans="1:6" s="23" customFormat="1" ht="15.75" customHeight="1" x14ac:dyDescent="0.25">
      <c r="A121" s="14">
        <v>42397</v>
      </c>
      <c r="B121" s="15">
        <v>40</v>
      </c>
      <c r="C121" s="16" t="s">
        <v>87</v>
      </c>
      <c r="D121" s="38" t="s">
        <v>32</v>
      </c>
      <c r="E121" s="16" t="s">
        <v>38</v>
      </c>
      <c r="F121" s="17"/>
    </row>
    <row r="122" spans="1:6" ht="12" customHeight="1" thickBot="1" x14ac:dyDescent="0.3">
      <c r="A122" s="40"/>
      <c r="B122" s="41"/>
      <c r="C122" s="42"/>
      <c r="D122" s="40"/>
      <c r="E122" s="40"/>
      <c r="F122" s="17"/>
    </row>
    <row r="123" spans="1:6" ht="24.95" customHeight="1" thickBot="1" x14ac:dyDescent="0.35">
      <c r="A123" s="28" t="s">
        <v>88</v>
      </c>
      <c r="B123" s="29">
        <f>SUM(B118:B122)</f>
        <v>310</v>
      </c>
      <c r="C123" s="30"/>
      <c r="D123" s="31"/>
      <c r="E123" s="32"/>
      <c r="F123" s="17"/>
    </row>
    <row r="124" spans="1:6" ht="12" customHeight="1" x14ac:dyDescent="0.25">
      <c r="A124" s="40"/>
      <c r="B124" s="41"/>
      <c r="C124" s="42"/>
      <c r="D124" s="40"/>
      <c r="E124" s="40"/>
      <c r="F124" s="17"/>
    </row>
    <row r="125" spans="1:6" s="33" customFormat="1" ht="18.75" customHeight="1" x14ac:dyDescent="0.3">
      <c r="A125" s="53" t="s">
        <v>89</v>
      </c>
      <c r="B125" s="54"/>
      <c r="C125" s="54"/>
      <c r="D125" s="54"/>
      <c r="E125" s="55"/>
      <c r="F125" s="17"/>
    </row>
    <row r="126" spans="1:6" ht="15" customHeight="1" x14ac:dyDescent="0.25">
      <c r="A126" s="56" t="s">
        <v>90</v>
      </c>
      <c r="B126" s="56"/>
      <c r="C126" s="56"/>
      <c r="D126" s="56"/>
      <c r="E126" s="56"/>
      <c r="F126" s="17"/>
    </row>
    <row r="127" spans="1:6" ht="31.5" x14ac:dyDescent="0.25">
      <c r="A127" s="8" t="s">
        <v>91</v>
      </c>
      <c r="B127" s="43" t="s">
        <v>92</v>
      </c>
      <c r="C127" s="43" t="s">
        <v>93</v>
      </c>
      <c r="D127" s="44" t="s">
        <v>94</v>
      </c>
      <c r="E127" s="45"/>
      <c r="F127" s="17"/>
    </row>
    <row r="128" spans="1:6" ht="15.75" customHeight="1" x14ac:dyDescent="0.25">
      <c r="A128" s="14" t="s">
        <v>77</v>
      </c>
      <c r="B128" s="46"/>
      <c r="C128" s="16"/>
      <c r="D128" s="15"/>
      <c r="E128" s="40"/>
      <c r="F128" s="17"/>
    </row>
    <row r="129" spans="1:6" ht="15.75" customHeight="1" x14ac:dyDescent="0.25">
      <c r="A129" s="40"/>
      <c r="B129" s="47"/>
      <c r="C129" s="40"/>
      <c r="D129" s="40"/>
      <c r="E129" s="40"/>
      <c r="F129" s="17"/>
    </row>
    <row r="130" spans="1:6" ht="31.5" x14ac:dyDescent="0.25">
      <c r="A130" s="8" t="s">
        <v>95</v>
      </c>
      <c r="B130" s="11" t="s">
        <v>92</v>
      </c>
      <c r="C130" s="11" t="s">
        <v>93</v>
      </c>
      <c r="D130" s="48" t="s">
        <v>94</v>
      </c>
      <c r="E130" s="45"/>
      <c r="F130" s="17"/>
    </row>
    <row r="131" spans="1:6" ht="15.75" customHeight="1" x14ac:dyDescent="0.25">
      <c r="A131" s="14">
        <v>42420</v>
      </c>
      <c r="B131" s="38" t="s">
        <v>96</v>
      </c>
      <c r="C131" s="18" t="s">
        <v>97</v>
      </c>
      <c r="D131" s="15">
        <v>400</v>
      </c>
      <c r="E131" s="40"/>
      <c r="F131" s="17"/>
    </row>
    <row r="132" spans="1:6" ht="15.75" customHeight="1" thickBot="1" x14ac:dyDescent="0.3">
      <c r="A132" s="40"/>
      <c r="B132" s="47"/>
      <c r="C132" s="40"/>
      <c r="D132" s="40"/>
      <c r="E132" s="40"/>
      <c r="F132" s="17"/>
    </row>
    <row r="133" spans="1:6" ht="24.95" customHeight="1" thickBot="1" x14ac:dyDescent="0.35">
      <c r="A133" s="28" t="s">
        <v>98</v>
      </c>
      <c r="B133" s="29">
        <f>SUM(B128:B132)</f>
        <v>0</v>
      </c>
      <c r="C133" s="37"/>
      <c r="D133" s="31"/>
      <c r="E133" s="32"/>
      <c r="F133" s="17"/>
    </row>
    <row r="134" spans="1:6" ht="24.95" customHeight="1" thickBot="1" x14ac:dyDescent="0.3">
      <c r="A134" s="40"/>
      <c r="B134" s="41"/>
      <c r="C134" s="40"/>
      <c r="D134" s="40"/>
      <c r="E134" s="40"/>
      <c r="F134" s="17"/>
    </row>
    <row r="135" spans="1:6" ht="24.95" customHeight="1" thickBot="1" x14ac:dyDescent="0.35">
      <c r="A135" s="28" t="s">
        <v>99</v>
      </c>
      <c r="B135" s="29">
        <f>B105+B115+B123+B133</f>
        <v>32383.720000000008</v>
      </c>
      <c r="C135" s="37"/>
      <c r="D135" s="31"/>
      <c r="E135" s="32"/>
      <c r="F135" s="17"/>
    </row>
    <row r="136" spans="1:6" x14ac:dyDescent="0.25">
      <c r="F136" s="17"/>
    </row>
    <row r="137" spans="1:6" ht="15.75" x14ac:dyDescent="0.25">
      <c r="A137" s="49" t="s">
        <v>100</v>
      </c>
      <c r="B137" s="50"/>
      <c r="F137" s="17"/>
    </row>
    <row r="138" spans="1:6" ht="15.75" x14ac:dyDescent="0.25">
      <c r="A138" s="21" t="s">
        <v>101</v>
      </c>
      <c r="B138" s="51" t="s">
        <v>102</v>
      </c>
      <c r="C138" s="39"/>
      <c r="D138" s="39"/>
      <c r="F138" s="17"/>
    </row>
    <row r="139" spans="1:6" ht="15.75" x14ac:dyDescent="0.25">
      <c r="A139" s="21" t="s">
        <v>103</v>
      </c>
      <c r="B139" s="51" t="s">
        <v>104</v>
      </c>
      <c r="C139" s="39"/>
      <c r="D139" s="39"/>
      <c r="F139" s="17"/>
    </row>
    <row r="140" spans="1:6" ht="15.75" x14ac:dyDescent="0.25">
      <c r="A140" s="21" t="s">
        <v>105</v>
      </c>
      <c r="B140" s="51" t="s">
        <v>106</v>
      </c>
      <c r="C140" s="39"/>
      <c r="D140" s="39"/>
      <c r="F140" s="17"/>
    </row>
    <row r="141" spans="1:6" ht="15.75" x14ac:dyDescent="0.25">
      <c r="A141" s="21" t="s">
        <v>107</v>
      </c>
      <c r="B141" s="51" t="s">
        <v>108</v>
      </c>
      <c r="C141" s="39"/>
      <c r="D141" s="39"/>
    </row>
    <row r="142" spans="1:6" ht="15.75" x14ac:dyDescent="0.25">
      <c r="A142" s="21" t="s">
        <v>109</v>
      </c>
      <c r="B142" s="50" t="s">
        <v>110</v>
      </c>
    </row>
    <row r="143" spans="1:6" ht="15.75" x14ac:dyDescent="0.25">
      <c r="A143" s="21" t="s">
        <v>111</v>
      </c>
      <c r="B143" s="50" t="s">
        <v>112</v>
      </c>
    </row>
    <row r="144" spans="1:6" ht="15.75" x14ac:dyDescent="0.25">
      <c r="A144" s="21" t="s">
        <v>113</v>
      </c>
      <c r="B144" s="50" t="s">
        <v>114</v>
      </c>
    </row>
    <row r="145" spans="1:2" ht="15.75" x14ac:dyDescent="0.25">
      <c r="A145" s="21" t="s">
        <v>115</v>
      </c>
      <c r="B145" s="50" t="s">
        <v>116</v>
      </c>
    </row>
    <row r="146" spans="1:2" ht="15.75" x14ac:dyDescent="0.25">
      <c r="A146" s="21" t="s">
        <v>117</v>
      </c>
      <c r="B146" s="50" t="s">
        <v>118</v>
      </c>
    </row>
    <row r="147" spans="1:2" ht="15.75" x14ac:dyDescent="0.25">
      <c r="A147" s="21" t="s">
        <v>119</v>
      </c>
      <c r="B147" s="50" t="s">
        <v>120</v>
      </c>
    </row>
    <row r="148" spans="1:2" ht="15.75" x14ac:dyDescent="0.25">
      <c r="A148" s="21" t="s">
        <v>121</v>
      </c>
      <c r="B148" s="50" t="s">
        <v>122</v>
      </c>
    </row>
    <row r="149" spans="1:2" ht="15.75" x14ac:dyDescent="0.25">
      <c r="A149" s="21" t="s">
        <v>123</v>
      </c>
      <c r="B149" s="50" t="s">
        <v>124</v>
      </c>
    </row>
    <row r="150" spans="1:2" ht="15.75" x14ac:dyDescent="0.25">
      <c r="A150" s="21" t="s">
        <v>125</v>
      </c>
      <c r="B150" s="50" t="s">
        <v>126</v>
      </c>
    </row>
    <row r="151" spans="1:2" ht="15.75" x14ac:dyDescent="0.25">
      <c r="A151" s="21" t="s">
        <v>127</v>
      </c>
      <c r="B151" s="50" t="s">
        <v>128</v>
      </c>
    </row>
    <row r="152" spans="1:2" ht="15.75" x14ac:dyDescent="0.25">
      <c r="A152" s="21" t="s">
        <v>129</v>
      </c>
      <c r="B152" s="50" t="s">
        <v>130</v>
      </c>
    </row>
    <row r="153" spans="1:2" ht="15.75" x14ac:dyDescent="0.25">
      <c r="A153" s="21" t="s">
        <v>131</v>
      </c>
      <c r="B153" s="50" t="s">
        <v>132</v>
      </c>
    </row>
    <row r="154" spans="1:2" ht="15.75" x14ac:dyDescent="0.25">
      <c r="A154" s="52" t="s">
        <v>133</v>
      </c>
      <c r="B154" s="50" t="s">
        <v>134</v>
      </c>
    </row>
    <row r="155" spans="1:2" ht="15.75" x14ac:dyDescent="0.25">
      <c r="A155" s="52" t="s">
        <v>135</v>
      </c>
      <c r="B155" s="50" t="s">
        <v>136</v>
      </c>
    </row>
    <row r="156" spans="1:2" ht="15.75" x14ac:dyDescent="0.25">
      <c r="A156" s="52" t="s">
        <v>137</v>
      </c>
      <c r="B156" s="50" t="s">
        <v>0</v>
      </c>
    </row>
    <row r="157" spans="1:2" ht="15.75" x14ac:dyDescent="0.25">
      <c r="A157" s="52" t="s">
        <v>138</v>
      </c>
      <c r="B157" s="50" t="s">
        <v>139</v>
      </c>
    </row>
    <row r="158" spans="1:2" ht="15.75" x14ac:dyDescent="0.25">
      <c r="A158" s="52" t="s">
        <v>140</v>
      </c>
      <c r="B158" s="50" t="s">
        <v>141</v>
      </c>
    </row>
    <row r="159" spans="1:2" ht="15.75" x14ac:dyDescent="0.25">
      <c r="A159" s="52" t="s">
        <v>142</v>
      </c>
      <c r="B159" s="50" t="s">
        <v>143</v>
      </c>
    </row>
    <row r="160" spans="1:2" ht="15.75" x14ac:dyDescent="0.25">
      <c r="A160" s="52" t="s">
        <v>144</v>
      </c>
      <c r="B160" s="50" t="s">
        <v>145</v>
      </c>
    </row>
    <row r="161" spans="1:2" ht="15.75" x14ac:dyDescent="0.25">
      <c r="A161" s="52" t="s">
        <v>146</v>
      </c>
      <c r="B161" s="50" t="s">
        <v>147</v>
      </c>
    </row>
    <row r="162" spans="1:2" ht="15.75" x14ac:dyDescent="0.25">
      <c r="A162" s="52" t="s">
        <v>148</v>
      </c>
      <c r="B162" s="50" t="s">
        <v>149</v>
      </c>
    </row>
    <row r="163" spans="1:2" ht="15.75" x14ac:dyDescent="0.25">
      <c r="A163" s="52" t="s">
        <v>150</v>
      </c>
      <c r="B163" s="50" t="s">
        <v>151</v>
      </c>
    </row>
    <row r="164" spans="1:2" ht="15.75" x14ac:dyDescent="0.25">
      <c r="A164" s="52" t="s">
        <v>152</v>
      </c>
      <c r="B164" s="50" t="s">
        <v>153</v>
      </c>
    </row>
    <row r="165" spans="1:2" ht="15.75" x14ac:dyDescent="0.25">
      <c r="A165" s="52" t="s">
        <v>154</v>
      </c>
      <c r="B165" s="50" t="s">
        <v>155</v>
      </c>
    </row>
    <row r="166" spans="1:2" ht="15.75" x14ac:dyDescent="0.25">
      <c r="A166" s="52" t="s">
        <v>156</v>
      </c>
      <c r="B166" s="47" t="s">
        <v>157</v>
      </c>
    </row>
    <row r="167" spans="1:2" ht="15.75" x14ac:dyDescent="0.25">
      <c r="A167" s="52" t="s">
        <v>158</v>
      </c>
      <c r="B167" s="50" t="s">
        <v>159</v>
      </c>
    </row>
    <row r="169" spans="1:2" ht="15.75" x14ac:dyDescent="0.25">
      <c r="B169" s="50"/>
    </row>
  </sheetData>
  <mergeCells count="2">
    <mergeCell ref="A125:E125"/>
    <mergeCell ref="A126:E126"/>
  </mergeCells>
  <hyperlinks>
    <hyperlink ref="B150" r:id="rId1" display="http://www.ipanz.org.nz/"/>
  </hyperlinks>
  <pageMargins left="0.17" right="0.17" top="0.52" bottom="0.21" header="0.19685039370078741" footer="0.17"/>
  <pageSetup paperSize="9" fitToHeight="0" orientation="landscape" r:id="rId2"/>
  <rowBreaks count="6" manualBreakCount="6">
    <brk id="15" max="4" man="1"/>
    <brk id="40" max="4" man="1"/>
    <brk id="59" max="4" man="1"/>
    <brk id="106" max="4" man="1"/>
    <brk id="116" max="4" man="1"/>
    <brk id="135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Summary_BW</vt:lpstr>
      <vt:lpstr>Summary_BW!Print_Area</vt:lpstr>
      <vt:lpstr>Summary_BW!Print_Titles</vt:lpstr>
    </vt:vector>
  </TitlesOfParts>
  <Company>New Zealand Fire Service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Renallm</dc:creator>
  <cp:lastModifiedBy>Singh, Neil</cp:lastModifiedBy>
  <dcterms:created xsi:type="dcterms:W3CDTF">2016-07-14T21:18:06Z</dcterms:created>
  <dcterms:modified xsi:type="dcterms:W3CDTF">2016-07-17T20:41:03Z</dcterms:modified>
</cp:coreProperties>
</file>